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mc:AlternateContent xmlns:mc="http://schemas.openxmlformats.org/markup-compatibility/2006">
    <mc:Choice Requires="x15">
      <x15ac:absPath xmlns:x15ac="http://schemas.microsoft.com/office/spreadsheetml/2010/11/ac" url="C:\Users\Dru\IOMC Crossroads\BM Stuff\"/>
    </mc:Choice>
  </mc:AlternateContent>
  <xr:revisionPtr revIDLastSave="0" documentId="13_ncr:1_{0077DCBB-21CC-4DDC-9317-6635C0BD94BA}" xr6:coauthVersionLast="33" xr6:coauthVersionMax="33" xr10:uidLastSave="{00000000-0000-0000-0000-000000000000}"/>
  <bookViews>
    <workbookView xWindow="0" yWindow="0" windowWidth="21255" windowHeight="9825" tabRatio="738" firstSheet="1" activeTab="1" xr2:uid="{00000000-000D-0000-FFFF-FFFF00000000}"/>
  </bookViews>
  <sheets>
    <sheet name="Dues Tracker" sheetId="103" r:id="rId1"/>
    <sheet name="Dues Payment Details" sheetId="104" r:id="rId2"/>
    <sheet name="Chart of Accounts" sheetId="65" r:id="rId3"/>
    <sheet name="Budget vs. Actual " sheetId="99" r:id="rId4"/>
    <sheet name="Summary by Month" sheetId="63" r:id="rId5"/>
    <sheet name="GL-Jan" sheetId="16" r:id="rId6"/>
    <sheet name="P&amp;L Jan" sheetId="14" r:id="rId7"/>
    <sheet name="GL-FEB" sheetId="71" r:id="rId8"/>
    <sheet name="P&amp;L FEB" sheetId="72" r:id="rId9"/>
    <sheet name="GL-MAR" sheetId="73" r:id="rId10"/>
    <sheet name="P&amp;L Mar " sheetId="74" r:id="rId11"/>
    <sheet name="P&amp;L 1st Qtr" sheetId="75" r:id="rId12"/>
    <sheet name="GL-APR" sheetId="76" r:id="rId13"/>
    <sheet name="P&amp;L Apr" sheetId="77" r:id="rId14"/>
    <sheet name="GL-MAY" sheetId="78" r:id="rId15"/>
    <sheet name="P&amp;L May " sheetId="79" r:id="rId16"/>
    <sheet name="GL-JUNE" sheetId="80" r:id="rId17"/>
    <sheet name="P&amp;L June" sheetId="81" r:id="rId18"/>
    <sheet name="P&amp;L 2nd QTR YTD" sheetId="82" r:id="rId19"/>
    <sheet name="GL-JULY" sheetId="83" r:id="rId20"/>
    <sheet name="P&amp;L July " sheetId="84" r:id="rId21"/>
    <sheet name="GL-AUG" sheetId="85" r:id="rId22"/>
    <sheet name="P&amp;L Aug" sheetId="86" r:id="rId23"/>
    <sheet name="GL-SEPT" sheetId="87" r:id="rId24"/>
    <sheet name="P&amp;L Sept " sheetId="88" r:id="rId25"/>
    <sheet name="P&amp;L YTD 3rd QTR " sheetId="89" r:id="rId26"/>
    <sheet name="GL-OCT" sheetId="90" r:id="rId27"/>
    <sheet name="P&amp;L Oct" sheetId="91" r:id="rId28"/>
    <sheet name="GL-NOV" sheetId="92" r:id="rId29"/>
    <sheet name="P&amp;L Nov " sheetId="93" r:id="rId30"/>
    <sheet name="GL-DEC)" sheetId="94" r:id="rId31"/>
    <sheet name="P&amp;L Dec" sheetId="95" r:id="rId32"/>
    <sheet name="P&amp;L YTD 4th QTR " sheetId="96" r:id="rId33"/>
    <sheet name="Sheet1" sheetId="69" r:id="rId34"/>
    <sheet name="Sheet2" sheetId="70" r:id="rId35"/>
  </sheets>
  <definedNames>
    <definedName name="MonthlyDues">'Dues Tracker'!$C$3</definedName>
    <definedName name="_xlnm.Print_Titles" localSheetId="1">'Dues Payment Details'!$3:$3</definedName>
    <definedName name="_xlnm.Print_Titles" localSheetId="0">'Dues Tracker'!$4:$4</definedName>
    <definedName name="_xlnm.Print_Titles" localSheetId="12">'GL-APR'!$5:$5</definedName>
    <definedName name="_xlnm.Print_Titles" localSheetId="21">'GL-AUG'!$5:$5</definedName>
    <definedName name="_xlnm.Print_Titles" localSheetId="30">'GL-DEC)'!$5:$5</definedName>
    <definedName name="_xlnm.Print_Titles" localSheetId="7">'GL-FEB'!$5:$5</definedName>
    <definedName name="_xlnm.Print_Titles" localSheetId="5">'GL-Jan'!$5:$5</definedName>
    <definedName name="_xlnm.Print_Titles" localSheetId="19">'GL-JULY'!$5:$5</definedName>
    <definedName name="_xlnm.Print_Titles" localSheetId="16">'GL-JUNE'!$5:$5</definedName>
    <definedName name="_xlnm.Print_Titles" localSheetId="9">'GL-MAR'!$5:$5</definedName>
    <definedName name="_xlnm.Print_Titles" localSheetId="14">'GL-MAY'!$5:$5</definedName>
    <definedName name="_xlnm.Print_Titles" localSheetId="28">'GL-NOV'!$5:$5</definedName>
    <definedName name="_xlnm.Print_Titles" localSheetId="26">'GL-OCT'!$5:$5</definedName>
    <definedName name="_xlnm.Print_Titles" localSheetId="23">'GL-SEPT'!$5:$5</definedName>
    <definedName name="TotalMonths" localSheetId="1">DATEDIF('Dues Payment Details'!TotalMonths,TODAY(),"m")</definedName>
    <definedName name="TotalMonths">DATEDIF(TotalMonths,TODAY(),"m")</definedName>
  </definedNames>
  <calcPr calcId="17901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1" i="78" l="1"/>
  <c r="E10" i="76"/>
  <c r="C12" i="75"/>
  <c r="E24" i="76"/>
  <c r="J46" i="104"/>
  <c r="E15" i="76"/>
  <c r="E33" i="76"/>
  <c r="E42" i="76"/>
  <c r="E51" i="76"/>
  <c r="E60" i="76"/>
  <c r="E69" i="76"/>
  <c r="E78" i="76"/>
  <c r="E87" i="76"/>
  <c r="E97" i="76"/>
  <c r="E106" i="76"/>
  <c r="E115" i="76"/>
  <c r="E124" i="76"/>
  <c r="E133" i="76"/>
  <c r="E142" i="76"/>
  <c r="E151" i="76"/>
  <c r="E160" i="76"/>
  <c r="E169" i="76"/>
  <c r="E178" i="76"/>
  <c r="E187" i="76"/>
  <c r="E196" i="76"/>
  <c r="E205" i="76"/>
  <c r="E214" i="76"/>
  <c r="E223" i="76"/>
  <c r="E232" i="76"/>
  <c r="E241" i="76"/>
  <c r="E250" i="76"/>
  <c r="E259" i="76"/>
  <c r="E268" i="76"/>
  <c r="E277" i="76"/>
  <c r="E286" i="76"/>
  <c r="E295" i="76"/>
  <c r="E304" i="76"/>
  <c r="E313" i="76"/>
  <c r="E329" i="76"/>
  <c r="E338" i="76"/>
  <c r="E347" i="76"/>
  <c r="E351" i="76"/>
  <c r="D97" i="76"/>
  <c r="D15" i="76"/>
  <c r="D24" i="76"/>
  <c r="D33" i="76"/>
  <c r="D42" i="76"/>
  <c r="D51" i="76"/>
  <c r="D60" i="76"/>
  <c r="D69" i="76"/>
  <c r="D78" i="76"/>
  <c r="D87" i="76"/>
  <c r="D106" i="76"/>
  <c r="D115" i="76"/>
  <c r="D124" i="76"/>
  <c r="D133" i="76"/>
  <c r="D142" i="76"/>
  <c r="D151" i="76"/>
  <c r="D160" i="76"/>
  <c r="D169" i="76"/>
  <c r="D178" i="76"/>
  <c r="D187" i="76"/>
  <c r="D196" i="76"/>
  <c r="D205" i="76"/>
  <c r="D214" i="76"/>
  <c r="D223" i="76"/>
  <c r="D232" i="76"/>
  <c r="D241" i="76"/>
  <c r="D250" i="76"/>
  <c r="D259" i="76"/>
  <c r="D268" i="76"/>
  <c r="D277" i="76"/>
  <c r="D286" i="76"/>
  <c r="D295" i="76"/>
  <c r="D304" i="76"/>
  <c r="D313" i="76"/>
  <c r="D329" i="76"/>
  <c r="D338" i="76"/>
  <c r="D347" i="76"/>
  <c r="D351" i="76"/>
  <c r="G46" i="104"/>
  <c r="E10" i="16"/>
  <c r="E15" i="16"/>
  <c r="E351" i="16"/>
  <c r="F353" i="16"/>
  <c r="F9" i="71"/>
  <c r="F353" i="71"/>
  <c r="H46" i="104"/>
  <c r="E10" i="71"/>
  <c r="E18" i="71"/>
  <c r="E354" i="71"/>
  <c r="F356" i="71"/>
  <c r="F9" i="73"/>
  <c r="F350" i="73"/>
  <c r="I46" i="104"/>
  <c r="E10" i="73"/>
  <c r="E15" i="73"/>
  <c r="E351" i="73"/>
  <c r="F353" i="73"/>
  <c r="F9" i="76"/>
  <c r="F350" i="76"/>
  <c r="F353" i="76"/>
  <c r="F9" i="78"/>
  <c r="F10" i="78"/>
  <c r="F11" i="78"/>
  <c r="F12" i="78"/>
  <c r="F13" i="78"/>
  <c r="F14" i="78"/>
  <c r="F19" i="78"/>
  <c r="F20" i="78"/>
  <c r="F21" i="78"/>
  <c r="F22" i="78"/>
  <c r="F23" i="78"/>
  <c r="F24" i="78"/>
  <c r="F25" i="78"/>
  <c r="K46" i="104"/>
  <c r="L46" i="104"/>
  <c r="M46" i="104"/>
  <c r="N46" i="104"/>
  <c r="O46" i="104"/>
  <c r="P46" i="104"/>
  <c r="Q46" i="104"/>
  <c r="R46" i="104"/>
  <c r="A172" i="76"/>
  <c r="D42" i="104"/>
  <c r="D40" i="104"/>
  <c r="D38" i="104"/>
  <c r="D34" i="104"/>
  <c r="D36" i="104"/>
  <c r="D32" i="104"/>
  <c r="D30" i="104"/>
  <c r="D28" i="104"/>
  <c r="D26" i="104"/>
  <c r="D24" i="104"/>
  <c r="D22" i="104"/>
  <c r="D20" i="104"/>
  <c r="D18" i="104"/>
  <c r="D4" i="104"/>
  <c r="D6" i="104"/>
  <c r="D8" i="104"/>
  <c r="D10" i="104"/>
  <c r="D12" i="104"/>
  <c r="D14" i="104"/>
  <c r="I16" i="104"/>
  <c r="D16" i="104"/>
  <c r="G12" i="103"/>
  <c r="K12" i="103"/>
  <c r="L12" i="103"/>
  <c r="G13" i="103"/>
  <c r="K13" i="103"/>
  <c r="L13" i="103"/>
  <c r="G14" i="103"/>
  <c r="K14" i="103"/>
  <c r="L14" i="103"/>
  <c r="G15" i="103"/>
  <c r="K15" i="103"/>
  <c r="L15" i="103"/>
  <c r="G16" i="103"/>
  <c r="K16" i="103"/>
  <c r="L16" i="103"/>
  <c r="G17" i="103"/>
  <c r="K17" i="103"/>
  <c r="L17" i="103"/>
  <c r="G18" i="103"/>
  <c r="K18" i="103"/>
  <c r="L18" i="103"/>
  <c r="G19" i="103"/>
  <c r="K19" i="103"/>
  <c r="L19" i="103"/>
  <c r="G20" i="103"/>
  <c r="K20" i="103"/>
  <c r="L20" i="103"/>
  <c r="G21" i="103"/>
  <c r="K21" i="103"/>
  <c r="L21" i="103"/>
  <c r="G22" i="103"/>
  <c r="K22" i="103"/>
  <c r="L22" i="103"/>
  <c r="G23" i="103"/>
  <c r="K23" i="103"/>
  <c r="L23" i="103"/>
  <c r="G24" i="103"/>
  <c r="K24" i="103"/>
  <c r="L24" i="103"/>
  <c r="G6" i="103"/>
  <c r="K6" i="103"/>
  <c r="L6" i="103"/>
  <c r="G7" i="103"/>
  <c r="K7" i="103"/>
  <c r="L7" i="103"/>
  <c r="G8" i="103"/>
  <c r="K8" i="103"/>
  <c r="L8" i="103"/>
  <c r="G9" i="103"/>
  <c r="K9" i="103"/>
  <c r="L9" i="103"/>
  <c r="G10" i="103"/>
  <c r="K10" i="103"/>
  <c r="L10" i="103"/>
  <c r="G11" i="103"/>
  <c r="K11" i="103"/>
  <c r="L11" i="103"/>
  <c r="G5" i="103"/>
  <c r="K5" i="103"/>
  <c r="L5" i="103"/>
  <c r="F24" i="103"/>
  <c r="H24" i="103"/>
  <c r="F23" i="103"/>
  <c r="H23" i="103"/>
  <c r="F22" i="103"/>
  <c r="H22" i="103"/>
  <c r="F21" i="103"/>
  <c r="H21" i="103"/>
  <c r="F20" i="103"/>
  <c r="H20" i="103"/>
  <c r="F19" i="103"/>
  <c r="H19" i="103"/>
  <c r="F18" i="103"/>
  <c r="H18" i="103"/>
  <c r="F17" i="103"/>
  <c r="H17" i="103"/>
  <c r="F16" i="103"/>
  <c r="H16" i="103"/>
  <c r="F15" i="103"/>
  <c r="H15" i="103"/>
  <c r="F14" i="103"/>
  <c r="H14" i="103"/>
  <c r="F13" i="103"/>
  <c r="H13" i="103"/>
  <c r="F12" i="103"/>
  <c r="H12" i="103"/>
  <c r="F11" i="103"/>
  <c r="H11" i="103"/>
  <c r="F10" i="103"/>
  <c r="H10" i="103"/>
  <c r="F9" i="103"/>
  <c r="H9" i="103"/>
  <c r="F8" i="103"/>
  <c r="H8" i="103"/>
  <c r="F7" i="103"/>
  <c r="H7" i="103"/>
  <c r="F6" i="103"/>
  <c r="H6" i="103"/>
  <c r="F5" i="103"/>
  <c r="H5" i="103"/>
  <c r="H2" i="104"/>
  <c r="J3" i="103"/>
  <c r="K3" i="103"/>
  <c r="D97" i="73"/>
  <c r="F350" i="16"/>
  <c r="D15" i="16"/>
  <c r="D24" i="16"/>
  <c r="D33" i="16"/>
  <c r="D42" i="16"/>
  <c r="D51" i="16"/>
  <c r="D60" i="16"/>
  <c r="D69" i="16"/>
  <c r="D78" i="16"/>
  <c r="D87" i="16"/>
  <c r="D97" i="16"/>
  <c r="D106" i="16"/>
  <c r="D115" i="16"/>
  <c r="D124" i="16"/>
  <c r="D133" i="16"/>
  <c r="D142" i="16"/>
  <c r="D151" i="16"/>
  <c r="D160" i="16"/>
  <c r="D169" i="16"/>
  <c r="D178" i="16"/>
  <c r="D187" i="16"/>
  <c r="D196" i="16"/>
  <c r="D205" i="16"/>
  <c r="D214" i="16"/>
  <c r="D223" i="16"/>
  <c r="D232" i="16"/>
  <c r="D241" i="16"/>
  <c r="D250" i="16"/>
  <c r="D259" i="16"/>
  <c r="D268" i="16"/>
  <c r="D277" i="16"/>
  <c r="D286" i="16"/>
  <c r="D295" i="16"/>
  <c r="D304" i="16"/>
  <c r="D313" i="16"/>
  <c r="D329" i="16"/>
  <c r="D338" i="16"/>
  <c r="D347" i="16"/>
  <c r="D351" i="16"/>
  <c r="E24" i="16"/>
  <c r="E33" i="16"/>
  <c r="E42" i="16"/>
  <c r="E51" i="16"/>
  <c r="E60" i="16"/>
  <c r="E69" i="16"/>
  <c r="E78" i="16"/>
  <c r="E87" i="16"/>
  <c r="E97" i="16"/>
  <c r="E106" i="16"/>
  <c r="E115" i="16"/>
  <c r="E124" i="16"/>
  <c r="E133" i="16"/>
  <c r="E142" i="16"/>
  <c r="E151" i="16"/>
  <c r="E160" i="16"/>
  <c r="E169" i="16"/>
  <c r="E178" i="16"/>
  <c r="E187" i="16"/>
  <c r="E196" i="16"/>
  <c r="E205" i="16"/>
  <c r="E214" i="16"/>
  <c r="E223" i="16"/>
  <c r="E232" i="16"/>
  <c r="E241" i="16"/>
  <c r="E250" i="16"/>
  <c r="E259" i="16"/>
  <c r="E268" i="16"/>
  <c r="E277" i="16"/>
  <c r="E286" i="16"/>
  <c r="E295" i="16"/>
  <c r="E304" i="16"/>
  <c r="E313" i="16"/>
  <c r="E329" i="16"/>
  <c r="E338" i="16"/>
  <c r="E347" i="16"/>
  <c r="D18" i="71"/>
  <c r="D27" i="71"/>
  <c r="D36" i="71"/>
  <c r="D45" i="71"/>
  <c r="D54" i="71"/>
  <c r="D63" i="71"/>
  <c r="D72" i="71"/>
  <c r="D81" i="71"/>
  <c r="D90" i="71"/>
  <c r="D100" i="71"/>
  <c r="D109" i="71"/>
  <c r="D118" i="71"/>
  <c r="D127" i="71"/>
  <c r="D136" i="71"/>
  <c r="D145" i="71"/>
  <c r="D154" i="71"/>
  <c r="D163" i="71"/>
  <c r="D172" i="71"/>
  <c r="D181" i="71"/>
  <c r="D190" i="71"/>
  <c r="D199" i="71"/>
  <c r="D208" i="71"/>
  <c r="D217" i="71"/>
  <c r="D226" i="71"/>
  <c r="D235" i="71"/>
  <c r="D244" i="71"/>
  <c r="D253" i="71"/>
  <c r="D262" i="71"/>
  <c r="D271" i="71"/>
  <c r="D280" i="71"/>
  <c r="D289" i="71"/>
  <c r="D298" i="71"/>
  <c r="D307" i="71"/>
  <c r="D316" i="71"/>
  <c r="D332" i="71"/>
  <c r="D341" i="71"/>
  <c r="D350" i="71"/>
  <c r="D354" i="71"/>
  <c r="E27" i="71"/>
  <c r="E36" i="71"/>
  <c r="E45" i="71"/>
  <c r="E54" i="71"/>
  <c r="E63" i="71"/>
  <c r="E72" i="71"/>
  <c r="E81" i="71"/>
  <c r="E90" i="71"/>
  <c r="E100" i="71"/>
  <c r="E109" i="71"/>
  <c r="E118" i="71"/>
  <c r="E127" i="71"/>
  <c r="E136" i="71"/>
  <c r="E145" i="71"/>
  <c r="E154" i="71"/>
  <c r="E163" i="71"/>
  <c r="E172" i="71"/>
  <c r="E181" i="71"/>
  <c r="E190" i="71"/>
  <c r="E199" i="71"/>
  <c r="E208" i="71"/>
  <c r="E217" i="71"/>
  <c r="E226" i="71"/>
  <c r="E235" i="71"/>
  <c r="E244" i="71"/>
  <c r="E253" i="71"/>
  <c r="E262" i="71"/>
  <c r="E271" i="71"/>
  <c r="E280" i="71"/>
  <c r="E289" i="71"/>
  <c r="E298" i="71"/>
  <c r="E307" i="71"/>
  <c r="E316" i="71"/>
  <c r="E332" i="71"/>
  <c r="E341" i="71"/>
  <c r="E350" i="71"/>
  <c r="F10" i="73"/>
  <c r="F11" i="73"/>
  <c r="F12" i="73"/>
  <c r="F13" i="73"/>
  <c r="F14" i="73"/>
  <c r="F19" i="73"/>
  <c r="F20" i="73"/>
  <c r="F21" i="73"/>
  <c r="F22" i="73"/>
  <c r="F23" i="73"/>
  <c r="F28" i="73"/>
  <c r="F29" i="73"/>
  <c r="F30" i="73"/>
  <c r="F31" i="73"/>
  <c r="F32" i="73"/>
  <c r="F37" i="73"/>
  <c r="F38" i="73"/>
  <c r="F39" i="73"/>
  <c r="F40" i="73"/>
  <c r="F41" i="73"/>
  <c r="F46" i="73"/>
  <c r="F47" i="73"/>
  <c r="F48" i="73"/>
  <c r="F49" i="73"/>
  <c r="F50" i="73"/>
  <c r="F55" i="73"/>
  <c r="F56" i="73"/>
  <c r="F57" i="73"/>
  <c r="F58" i="73"/>
  <c r="F59" i="73"/>
  <c r="F64" i="73"/>
  <c r="F65" i="73"/>
  <c r="F66" i="73"/>
  <c r="F67" i="73"/>
  <c r="F68" i="73"/>
  <c r="F73" i="73"/>
  <c r="F74" i="73"/>
  <c r="F75" i="73"/>
  <c r="F76" i="73"/>
  <c r="F77" i="73"/>
  <c r="F82" i="73"/>
  <c r="F83" i="73"/>
  <c r="F84" i="73"/>
  <c r="F85" i="73"/>
  <c r="F86" i="73"/>
  <c r="F92" i="73"/>
  <c r="F93" i="73"/>
  <c r="F94" i="73"/>
  <c r="F95" i="73"/>
  <c r="F96" i="73"/>
  <c r="F97" i="73"/>
  <c r="F10" i="71"/>
  <c r="F11" i="71"/>
  <c r="F12" i="71"/>
  <c r="F13" i="71"/>
  <c r="F14" i="71"/>
  <c r="F15" i="71"/>
  <c r="G8" i="14"/>
  <c r="F10" i="16"/>
  <c r="C12" i="99"/>
  <c r="A4" i="99"/>
  <c r="F10" i="99"/>
  <c r="F12" i="99"/>
  <c r="D57" i="63"/>
  <c r="E57" i="63"/>
  <c r="F57" i="63"/>
  <c r="G57" i="63"/>
  <c r="H57" i="63"/>
  <c r="I57" i="63"/>
  <c r="J57" i="63"/>
  <c r="K57" i="63"/>
  <c r="L57" i="63"/>
  <c r="M57" i="63"/>
  <c r="N57" i="63"/>
  <c r="O57" i="63"/>
  <c r="C57" i="63"/>
  <c r="G10" i="99"/>
  <c r="E10" i="99"/>
  <c r="H4" i="63"/>
  <c r="E4" i="95"/>
  <c r="D3" i="94"/>
  <c r="E4" i="93"/>
  <c r="D3" i="92"/>
  <c r="E4" i="91"/>
  <c r="D3" i="90"/>
  <c r="E4" i="88"/>
  <c r="D3" i="87"/>
  <c r="E4" i="86"/>
  <c r="D3" i="85"/>
  <c r="E4" i="84"/>
  <c r="D3" i="83"/>
  <c r="E4" i="81"/>
  <c r="D3" i="80"/>
  <c r="E4" i="79"/>
  <c r="D3" i="78"/>
  <c r="E4" i="77"/>
  <c r="D3" i="76"/>
  <c r="E4" i="74"/>
  <c r="D3" i="73"/>
  <c r="E4" i="72"/>
  <c r="D3" i="71"/>
  <c r="E4" i="14"/>
  <c r="D3" i="16"/>
  <c r="B172" i="83"/>
  <c r="C32" i="82"/>
  <c r="C32" i="81"/>
  <c r="B172" i="80"/>
  <c r="C32" i="79"/>
  <c r="B174" i="78"/>
  <c r="C32" i="77"/>
  <c r="B172" i="76"/>
  <c r="C32" i="75"/>
  <c r="C32" i="74"/>
  <c r="B172" i="73"/>
  <c r="C32" i="72"/>
  <c r="C32" i="84"/>
  <c r="B172" i="85"/>
  <c r="C32" i="86"/>
  <c r="B172" i="87"/>
  <c r="C32" i="96"/>
  <c r="C32" i="95"/>
  <c r="B172" i="94"/>
  <c r="C32" i="93"/>
  <c r="B172" i="92"/>
  <c r="C32" i="91"/>
  <c r="B172" i="90"/>
  <c r="C32" i="89"/>
  <c r="C32" i="88"/>
  <c r="B175" i="71"/>
  <c r="B172" i="16"/>
  <c r="F25" i="99"/>
  <c r="F26" i="99"/>
  <c r="F27" i="99"/>
  <c r="F28" i="99"/>
  <c r="F29" i="99"/>
  <c r="F30" i="99"/>
  <c r="F31" i="99"/>
  <c r="F32" i="99"/>
  <c r="F33" i="99"/>
  <c r="F34" i="99"/>
  <c r="F35" i="99"/>
  <c r="F36" i="99"/>
  <c r="F37" i="99"/>
  <c r="F38" i="99"/>
  <c r="F39" i="99"/>
  <c r="F40" i="99"/>
  <c r="F41" i="99"/>
  <c r="F42" i="99"/>
  <c r="F43" i="99"/>
  <c r="F44" i="99"/>
  <c r="F45" i="99"/>
  <c r="F46" i="99"/>
  <c r="F47" i="99"/>
  <c r="F48" i="99"/>
  <c r="F49" i="99"/>
  <c r="F50" i="99"/>
  <c r="F51" i="99"/>
  <c r="F24" i="99"/>
  <c r="F13" i="99"/>
  <c r="F14" i="99"/>
  <c r="F15" i="99"/>
  <c r="F16" i="99"/>
  <c r="F17" i="99"/>
  <c r="F18" i="99"/>
  <c r="F19" i="99"/>
  <c r="F20" i="99"/>
  <c r="C32" i="14"/>
  <c r="B30" i="63"/>
  <c r="C36" i="99"/>
  <c r="C35" i="99"/>
  <c r="C34" i="99"/>
  <c r="C33" i="99"/>
  <c r="F52" i="99"/>
  <c r="F21" i="99"/>
  <c r="B343" i="78"/>
  <c r="A343" i="78"/>
  <c r="C43" i="99"/>
  <c r="E52" i="99"/>
  <c r="C20" i="99"/>
  <c r="D52" i="99"/>
  <c r="D21" i="99"/>
  <c r="E21" i="99"/>
  <c r="C51" i="99"/>
  <c r="B51" i="99"/>
  <c r="C50" i="99"/>
  <c r="B50" i="99"/>
  <c r="C49" i="99"/>
  <c r="B49" i="99"/>
  <c r="C48" i="99"/>
  <c r="B48" i="99"/>
  <c r="C47" i="99"/>
  <c r="B47" i="99"/>
  <c r="C46" i="99"/>
  <c r="B46" i="99"/>
  <c r="C45" i="99"/>
  <c r="B45" i="99"/>
  <c r="C44" i="99"/>
  <c r="B44" i="99"/>
  <c r="B43" i="99"/>
  <c r="C42" i="99"/>
  <c r="B42" i="99"/>
  <c r="C41" i="99"/>
  <c r="B41" i="99"/>
  <c r="C40" i="99"/>
  <c r="B40" i="99"/>
  <c r="C39" i="99"/>
  <c r="B39" i="99"/>
  <c r="C38" i="99"/>
  <c r="B38" i="99"/>
  <c r="C37" i="99"/>
  <c r="B37" i="99"/>
  <c r="B36" i="99"/>
  <c r="B35" i="99"/>
  <c r="B34" i="99"/>
  <c r="B33" i="99"/>
  <c r="C32" i="99"/>
  <c r="B32" i="99"/>
  <c r="C31" i="99"/>
  <c r="B31" i="99"/>
  <c r="C30" i="99"/>
  <c r="B30" i="99"/>
  <c r="C29" i="99"/>
  <c r="B29" i="99"/>
  <c r="C28" i="99"/>
  <c r="B28" i="99"/>
  <c r="C27" i="99"/>
  <c r="B27" i="99"/>
  <c r="C26" i="99"/>
  <c r="B26" i="99"/>
  <c r="C25" i="99"/>
  <c r="B25" i="99"/>
  <c r="C24" i="99"/>
  <c r="B24" i="99"/>
  <c r="B20" i="99"/>
  <c r="C19" i="99"/>
  <c r="B19" i="99"/>
  <c r="C18" i="99"/>
  <c r="B18" i="99"/>
  <c r="C17" i="99"/>
  <c r="B17" i="99"/>
  <c r="C16" i="99"/>
  <c r="B16" i="99"/>
  <c r="C15" i="99"/>
  <c r="B15" i="99"/>
  <c r="C14" i="99"/>
  <c r="B14" i="99"/>
  <c r="C13" i="99"/>
  <c r="B13" i="99"/>
  <c r="B12" i="99"/>
  <c r="B11" i="99"/>
  <c r="A2" i="99"/>
  <c r="A3" i="63"/>
  <c r="A2" i="14"/>
  <c r="A2" i="72"/>
  <c r="A2" i="74"/>
  <c r="A2" i="75"/>
  <c r="A2" i="77"/>
  <c r="A2" i="79"/>
  <c r="A2" i="81"/>
  <c r="A2" i="82"/>
  <c r="A2" i="84"/>
  <c r="A2" i="86"/>
  <c r="A2" i="88"/>
  <c r="A2" i="89"/>
  <c r="A2" i="91"/>
  <c r="A2" i="93"/>
  <c r="A2" i="95"/>
  <c r="A2" i="96"/>
  <c r="A2" i="63"/>
  <c r="B10" i="63"/>
  <c r="B11" i="63"/>
  <c r="B12" i="63"/>
  <c r="B13" i="63"/>
  <c r="B14" i="63"/>
  <c r="B15" i="63"/>
  <c r="B16" i="63"/>
  <c r="B17" i="63"/>
  <c r="A10" i="63"/>
  <c r="A11" i="63"/>
  <c r="A12" i="63"/>
  <c r="A13" i="63"/>
  <c r="A14" i="63"/>
  <c r="A15" i="63"/>
  <c r="A16" i="63"/>
  <c r="A17" i="63"/>
  <c r="B9" i="63"/>
  <c r="A9" i="63"/>
  <c r="B10" i="14"/>
  <c r="B341" i="94"/>
  <c r="A341" i="94"/>
  <c r="B341" i="92"/>
  <c r="A341" i="92"/>
  <c r="B341" i="90"/>
  <c r="A341" i="90"/>
  <c r="B341" i="87"/>
  <c r="A341" i="87"/>
  <c r="B341" i="85"/>
  <c r="A341" i="85"/>
  <c r="B341" i="83"/>
  <c r="A341" i="83"/>
  <c r="B341" i="80"/>
  <c r="A341" i="80"/>
  <c r="B341" i="76"/>
  <c r="A341" i="76"/>
  <c r="B341" i="73"/>
  <c r="A341" i="73"/>
  <c r="B344" i="71"/>
  <c r="A344" i="71"/>
  <c r="B341" i="16"/>
  <c r="A341" i="16"/>
  <c r="C50" i="96"/>
  <c r="B50" i="96"/>
  <c r="C49" i="96"/>
  <c r="B49" i="96"/>
  <c r="C48" i="96"/>
  <c r="B48" i="96"/>
  <c r="C47" i="96"/>
  <c r="B47" i="96"/>
  <c r="C46" i="96"/>
  <c r="B46" i="96"/>
  <c r="C45" i="96"/>
  <c r="B45" i="96"/>
  <c r="C44" i="96"/>
  <c r="B44" i="96"/>
  <c r="C43" i="96"/>
  <c r="B43" i="96"/>
  <c r="C42" i="96"/>
  <c r="B42" i="96"/>
  <c r="C41" i="96"/>
  <c r="B41" i="96"/>
  <c r="C40" i="96"/>
  <c r="B40" i="96"/>
  <c r="C39" i="96"/>
  <c r="B39" i="96"/>
  <c r="C38" i="96"/>
  <c r="B38" i="96"/>
  <c r="C37" i="96"/>
  <c r="B37" i="96"/>
  <c r="C36" i="96"/>
  <c r="B36" i="96"/>
  <c r="C35" i="96"/>
  <c r="B35" i="96"/>
  <c r="C34" i="96"/>
  <c r="B34" i="96"/>
  <c r="C33" i="96"/>
  <c r="B33" i="96"/>
  <c r="B32" i="96"/>
  <c r="C31" i="96"/>
  <c r="B31" i="96"/>
  <c r="C30" i="96"/>
  <c r="B30" i="96"/>
  <c r="C29" i="96"/>
  <c r="B29" i="96"/>
  <c r="C28" i="96"/>
  <c r="B28" i="96"/>
  <c r="C27" i="96"/>
  <c r="B27" i="96"/>
  <c r="C26" i="96"/>
  <c r="B26" i="96"/>
  <c r="C25" i="96"/>
  <c r="B25" i="96"/>
  <c r="C24" i="96"/>
  <c r="B24" i="96"/>
  <c r="C23" i="96"/>
  <c r="B23" i="96"/>
  <c r="C19" i="96"/>
  <c r="B19" i="96"/>
  <c r="C18" i="96"/>
  <c r="B18" i="96"/>
  <c r="C17" i="96"/>
  <c r="B17" i="96"/>
  <c r="C16" i="96"/>
  <c r="B16" i="96"/>
  <c r="C15" i="96"/>
  <c r="B15" i="96"/>
  <c r="C14" i="96"/>
  <c r="B14" i="96"/>
  <c r="C13" i="96"/>
  <c r="B13" i="96"/>
  <c r="C12" i="96"/>
  <c r="B12" i="96"/>
  <c r="C11" i="96"/>
  <c r="B11" i="96"/>
  <c r="C50" i="95"/>
  <c r="B50" i="95"/>
  <c r="C49" i="95"/>
  <c r="B49" i="95"/>
  <c r="C48" i="95"/>
  <c r="B48" i="95"/>
  <c r="C47" i="95"/>
  <c r="B47" i="95"/>
  <c r="C46" i="95"/>
  <c r="B46" i="95"/>
  <c r="C45" i="95"/>
  <c r="B45" i="95"/>
  <c r="C44" i="95"/>
  <c r="B44" i="95"/>
  <c r="C43" i="95"/>
  <c r="B43" i="95"/>
  <c r="C42" i="95"/>
  <c r="B42" i="95"/>
  <c r="C41" i="95"/>
  <c r="B41" i="95"/>
  <c r="C40" i="95"/>
  <c r="B40" i="95"/>
  <c r="C39" i="95"/>
  <c r="B39" i="95"/>
  <c r="C38" i="95"/>
  <c r="B38" i="95"/>
  <c r="C37" i="95"/>
  <c r="B37" i="95"/>
  <c r="C36" i="95"/>
  <c r="B36" i="95"/>
  <c r="C35" i="95"/>
  <c r="B35" i="95"/>
  <c r="C34" i="95"/>
  <c r="B34" i="95"/>
  <c r="C33" i="95"/>
  <c r="B33" i="95"/>
  <c r="B32" i="95"/>
  <c r="C31" i="95"/>
  <c r="B31" i="95"/>
  <c r="C30" i="95"/>
  <c r="B30" i="95"/>
  <c r="C29" i="95"/>
  <c r="B29" i="95"/>
  <c r="C28" i="95"/>
  <c r="B28" i="95"/>
  <c r="C27" i="95"/>
  <c r="B27" i="95"/>
  <c r="C26" i="95"/>
  <c r="B26" i="95"/>
  <c r="C25" i="95"/>
  <c r="B25" i="95"/>
  <c r="C24" i="95"/>
  <c r="B24" i="95"/>
  <c r="C23" i="95"/>
  <c r="B23" i="95"/>
  <c r="C19" i="95"/>
  <c r="B19" i="95"/>
  <c r="C18" i="95"/>
  <c r="B18" i="95"/>
  <c r="C17" i="95"/>
  <c r="B17" i="95"/>
  <c r="C16" i="95"/>
  <c r="B16" i="95"/>
  <c r="C15" i="95"/>
  <c r="B15" i="95"/>
  <c r="C14" i="95"/>
  <c r="B14" i="95"/>
  <c r="C13" i="95"/>
  <c r="B13" i="95"/>
  <c r="C12" i="95"/>
  <c r="B12" i="95"/>
  <c r="C11" i="95"/>
  <c r="B11" i="95"/>
  <c r="E347" i="94"/>
  <c r="D347" i="94"/>
  <c r="E50" i="95"/>
  <c r="N48" i="63"/>
  <c r="E338" i="94"/>
  <c r="D338" i="94"/>
  <c r="B332" i="94"/>
  <c r="A332" i="94"/>
  <c r="E329" i="94"/>
  <c r="D329" i="94"/>
  <c r="B316" i="94"/>
  <c r="A316" i="94"/>
  <c r="E313" i="94"/>
  <c r="D313" i="94"/>
  <c r="E47" i="95"/>
  <c r="N45" i="63"/>
  <c r="B307" i="94"/>
  <c r="A307" i="94"/>
  <c r="E304" i="94"/>
  <c r="D304" i="94"/>
  <c r="B298" i="94"/>
  <c r="A298" i="94"/>
  <c r="E295" i="94"/>
  <c r="D295" i="94"/>
  <c r="E45" i="95"/>
  <c r="N43" i="63"/>
  <c r="B289" i="94"/>
  <c r="A289" i="94"/>
  <c r="E286" i="94"/>
  <c r="D286" i="94"/>
  <c r="B280" i="94"/>
  <c r="A280" i="94"/>
  <c r="E277" i="94"/>
  <c r="D277" i="94"/>
  <c r="B271" i="94"/>
  <c r="A271" i="94"/>
  <c r="E268" i="94"/>
  <c r="D268" i="94"/>
  <c r="B262" i="94"/>
  <c r="A262" i="94"/>
  <c r="E259" i="94"/>
  <c r="D259" i="94"/>
  <c r="B253" i="94"/>
  <c r="A253" i="94"/>
  <c r="E250" i="94"/>
  <c r="D250" i="94"/>
  <c r="E40" i="95"/>
  <c r="N38" i="63"/>
  <c r="B244" i="94"/>
  <c r="A244" i="94"/>
  <c r="E241" i="94"/>
  <c r="D241" i="94"/>
  <c r="E39" i="95"/>
  <c r="N37" i="63"/>
  <c r="B235" i="94"/>
  <c r="A235" i="94"/>
  <c r="E232" i="94"/>
  <c r="D232" i="94"/>
  <c r="B226" i="94"/>
  <c r="A226" i="94"/>
  <c r="E223" i="94"/>
  <c r="D223" i="94"/>
  <c r="E37" i="95"/>
  <c r="N35" i="63"/>
  <c r="B217" i="94"/>
  <c r="A217" i="94"/>
  <c r="E214" i="94"/>
  <c r="D214" i="94"/>
  <c r="B208" i="94"/>
  <c r="A208" i="94"/>
  <c r="E205" i="94"/>
  <c r="D205" i="94"/>
  <c r="E35" i="95"/>
  <c r="N33" i="63"/>
  <c r="B199" i="94"/>
  <c r="A199" i="94"/>
  <c r="E196" i="94"/>
  <c r="D196" i="94"/>
  <c r="E34" i="95"/>
  <c r="N32" i="63"/>
  <c r="B190" i="94"/>
  <c r="A190" i="94"/>
  <c r="E187" i="94"/>
  <c r="D187" i="94"/>
  <c r="E33" i="95"/>
  <c r="N31" i="63"/>
  <c r="B181" i="94"/>
  <c r="A181" i="94"/>
  <c r="E178" i="94"/>
  <c r="D178" i="94"/>
  <c r="A172" i="94"/>
  <c r="E169" i="94"/>
  <c r="D169" i="94"/>
  <c r="E31" i="95"/>
  <c r="N29" i="63"/>
  <c r="B163" i="94"/>
  <c r="A163" i="94"/>
  <c r="E160" i="94"/>
  <c r="D160" i="94"/>
  <c r="B154" i="94"/>
  <c r="A154" i="94"/>
  <c r="E151" i="94"/>
  <c r="D151" i="94"/>
  <c r="E29" i="95"/>
  <c r="N27" i="63"/>
  <c r="B145" i="94"/>
  <c r="A145" i="94"/>
  <c r="E142" i="94"/>
  <c r="D142" i="94"/>
  <c r="B136" i="94"/>
  <c r="A136" i="94"/>
  <c r="E133" i="94"/>
  <c r="D133" i="94"/>
  <c r="B127" i="94"/>
  <c r="A127" i="94"/>
  <c r="E124" i="94"/>
  <c r="D124" i="94"/>
  <c r="E26" i="95"/>
  <c r="N24" i="63"/>
  <c r="B118" i="94"/>
  <c r="A118" i="94"/>
  <c r="E115" i="94"/>
  <c r="D115" i="94"/>
  <c r="B109" i="94"/>
  <c r="A109" i="94"/>
  <c r="E106" i="94"/>
  <c r="D106" i="94"/>
  <c r="E24" i="95"/>
  <c r="N22" i="63"/>
  <c r="B100" i="94"/>
  <c r="A100" i="94"/>
  <c r="E97" i="94"/>
  <c r="D97" i="94"/>
  <c r="B91" i="94"/>
  <c r="A91" i="94"/>
  <c r="E87" i="94"/>
  <c r="D87" i="94"/>
  <c r="E19" i="95"/>
  <c r="N17" i="63"/>
  <c r="B81" i="94"/>
  <c r="A81" i="94"/>
  <c r="E78" i="94"/>
  <c r="D78" i="94"/>
  <c r="E18" i="95"/>
  <c r="N16" i="63"/>
  <c r="B72" i="94"/>
  <c r="A72" i="94"/>
  <c r="E69" i="94"/>
  <c r="D69" i="94"/>
  <c r="E17" i="95"/>
  <c r="N15" i="63"/>
  <c r="B63" i="94"/>
  <c r="A63" i="94"/>
  <c r="E60" i="94"/>
  <c r="D60" i="94"/>
  <c r="E16" i="95"/>
  <c r="N14" i="63"/>
  <c r="B54" i="94"/>
  <c r="A54" i="94"/>
  <c r="E51" i="94"/>
  <c r="D51" i="94"/>
  <c r="E15" i="95"/>
  <c r="N13" i="63"/>
  <c r="B45" i="94"/>
  <c r="A45" i="94"/>
  <c r="E42" i="94"/>
  <c r="D42" i="94"/>
  <c r="E14" i="95"/>
  <c r="N12" i="63"/>
  <c r="B36" i="94"/>
  <c r="A36" i="94"/>
  <c r="E33" i="94"/>
  <c r="D33" i="94"/>
  <c r="E13" i="95"/>
  <c r="N11" i="63"/>
  <c r="B27" i="94"/>
  <c r="A27" i="94"/>
  <c r="E24" i="94"/>
  <c r="D24" i="94"/>
  <c r="B18" i="94"/>
  <c r="A18" i="94"/>
  <c r="E15" i="94"/>
  <c r="D15" i="94"/>
  <c r="B8" i="94"/>
  <c r="A8" i="94"/>
  <c r="A1" i="94"/>
  <c r="C50" i="93"/>
  <c r="B50" i="93"/>
  <c r="C49" i="93"/>
  <c r="B49" i="93"/>
  <c r="C48" i="93"/>
  <c r="B48" i="93"/>
  <c r="C47" i="93"/>
  <c r="B47" i="93"/>
  <c r="C46" i="93"/>
  <c r="B46" i="93"/>
  <c r="C45" i="93"/>
  <c r="B45" i="93"/>
  <c r="C44" i="93"/>
  <c r="B44" i="93"/>
  <c r="C43" i="93"/>
  <c r="B43" i="93"/>
  <c r="C42" i="93"/>
  <c r="B42" i="93"/>
  <c r="C41" i="93"/>
  <c r="B41" i="93"/>
  <c r="C40" i="93"/>
  <c r="B40" i="93"/>
  <c r="C39" i="93"/>
  <c r="B39" i="93"/>
  <c r="C38" i="93"/>
  <c r="B38" i="93"/>
  <c r="C37" i="93"/>
  <c r="B37" i="93"/>
  <c r="C36" i="93"/>
  <c r="B36" i="93"/>
  <c r="C35" i="93"/>
  <c r="B35" i="93"/>
  <c r="C34" i="93"/>
  <c r="B34" i="93"/>
  <c r="C33" i="93"/>
  <c r="B33" i="93"/>
  <c r="B32" i="93"/>
  <c r="C31" i="93"/>
  <c r="B31" i="93"/>
  <c r="C30" i="93"/>
  <c r="B30" i="93"/>
  <c r="C29" i="93"/>
  <c r="B29" i="93"/>
  <c r="C28" i="93"/>
  <c r="B28" i="93"/>
  <c r="C27" i="93"/>
  <c r="B27" i="93"/>
  <c r="C26" i="93"/>
  <c r="B26" i="93"/>
  <c r="C25" i="93"/>
  <c r="B25" i="93"/>
  <c r="C24" i="93"/>
  <c r="B24" i="93"/>
  <c r="C23" i="93"/>
  <c r="B23" i="93"/>
  <c r="C19" i="93"/>
  <c r="B19" i="93"/>
  <c r="C18" i="93"/>
  <c r="B18" i="93"/>
  <c r="C17" i="93"/>
  <c r="B17" i="93"/>
  <c r="C16" i="93"/>
  <c r="B16" i="93"/>
  <c r="C15" i="93"/>
  <c r="B15" i="93"/>
  <c r="C14" i="93"/>
  <c r="B14" i="93"/>
  <c r="C13" i="93"/>
  <c r="B13" i="93"/>
  <c r="C12" i="93"/>
  <c r="B12" i="93"/>
  <c r="C11" i="93"/>
  <c r="B11" i="93"/>
  <c r="E347" i="92"/>
  <c r="D347" i="92"/>
  <c r="E50" i="93"/>
  <c r="M48" i="63"/>
  <c r="E338" i="92"/>
  <c r="D338" i="92"/>
  <c r="E49" i="93"/>
  <c r="M47" i="63"/>
  <c r="B332" i="92"/>
  <c r="A332" i="92"/>
  <c r="E329" i="92"/>
  <c r="D329" i="92"/>
  <c r="B316" i="92"/>
  <c r="A316" i="92"/>
  <c r="E313" i="92"/>
  <c r="D313" i="92"/>
  <c r="E47" i="93"/>
  <c r="M45" i="63"/>
  <c r="B307" i="92"/>
  <c r="A307" i="92"/>
  <c r="E304" i="92"/>
  <c r="D304" i="92"/>
  <c r="B298" i="92"/>
  <c r="A298" i="92"/>
  <c r="E295" i="92"/>
  <c r="D295" i="92"/>
  <c r="E45" i="93"/>
  <c r="M43" i="63"/>
  <c r="B289" i="92"/>
  <c r="A289" i="92"/>
  <c r="E286" i="92"/>
  <c r="D286" i="92"/>
  <c r="B280" i="92"/>
  <c r="A280" i="92"/>
  <c r="E277" i="92"/>
  <c r="D277" i="92"/>
  <c r="B271" i="92"/>
  <c r="A271" i="92"/>
  <c r="E268" i="92"/>
  <c r="D268" i="92"/>
  <c r="B262" i="92"/>
  <c r="A262" i="92"/>
  <c r="E259" i="92"/>
  <c r="D259" i="92"/>
  <c r="E41" i="93"/>
  <c r="M39" i="63"/>
  <c r="B253" i="92"/>
  <c r="A253" i="92"/>
  <c r="E250" i="92"/>
  <c r="D250" i="92"/>
  <c r="B244" i="92"/>
  <c r="A244" i="92"/>
  <c r="E241" i="92"/>
  <c r="D241" i="92"/>
  <c r="B235" i="92"/>
  <c r="A235" i="92"/>
  <c r="E232" i="92"/>
  <c r="D232" i="92"/>
  <c r="B226" i="92"/>
  <c r="A226" i="92"/>
  <c r="E223" i="92"/>
  <c r="D223" i="92"/>
  <c r="B217" i="92"/>
  <c r="A217" i="92"/>
  <c r="E214" i="92"/>
  <c r="D214" i="92"/>
  <c r="B208" i="92"/>
  <c r="A208" i="92"/>
  <c r="E205" i="92"/>
  <c r="D205" i="92"/>
  <c r="E35" i="93"/>
  <c r="M33" i="63"/>
  <c r="B199" i="92"/>
  <c r="A199" i="92"/>
  <c r="E196" i="92"/>
  <c r="D196" i="92"/>
  <c r="B190" i="92"/>
  <c r="A190" i="92"/>
  <c r="E187" i="92"/>
  <c r="D187" i="92"/>
  <c r="E33" i="93"/>
  <c r="M31" i="63"/>
  <c r="B181" i="92"/>
  <c r="A181" i="92"/>
  <c r="E178" i="92"/>
  <c r="D178" i="92"/>
  <c r="A172" i="92"/>
  <c r="E169" i="92"/>
  <c r="D169" i="92"/>
  <c r="B163" i="92"/>
  <c r="A163" i="92"/>
  <c r="E160" i="92"/>
  <c r="D160" i="92"/>
  <c r="B154" i="92"/>
  <c r="A154" i="92"/>
  <c r="E151" i="92"/>
  <c r="D151" i="92"/>
  <c r="B145" i="92"/>
  <c r="A145" i="92"/>
  <c r="E142" i="92"/>
  <c r="D142" i="92"/>
  <c r="B136" i="92"/>
  <c r="A136" i="92"/>
  <c r="E133" i="92"/>
  <c r="D133" i="92"/>
  <c r="B127" i="92"/>
  <c r="A127" i="92"/>
  <c r="E124" i="92"/>
  <c r="D124" i="92"/>
  <c r="B118" i="92"/>
  <c r="A118" i="92"/>
  <c r="E115" i="92"/>
  <c r="D115" i="92"/>
  <c r="B109" i="92"/>
  <c r="A109" i="92"/>
  <c r="E106" i="92"/>
  <c r="D106" i="92"/>
  <c r="B100" i="92"/>
  <c r="A100" i="92"/>
  <c r="E97" i="92"/>
  <c r="D97" i="92"/>
  <c r="E23" i="93"/>
  <c r="M21" i="63"/>
  <c r="B91" i="92"/>
  <c r="A91" i="92"/>
  <c r="E87" i="92"/>
  <c r="D87" i="92"/>
  <c r="E19" i="93"/>
  <c r="M17" i="63"/>
  <c r="B81" i="92"/>
  <c r="A81" i="92"/>
  <c r="E78" i="92"/>
  <c r="D78" i="92"/>
  <c r="E18" i="93"/>
  <c r="M16" i="63"/>
  <c r="B72" i="92"/>
  <c r="A72" i="92"/>
  <c r="E69" i="92"/>
  <c r="D69" i="92"/>
  <c r="E17" i="93"/>
  <c r="M15" i="63"/>
  <c r="B63" i="92"/>
  <c r="A63" i="92"/>
  <c r="E60" i="92"/>
  <c r="D60" i="92"/>
  <c r="E16" i="93"/>
  <c r="M14" i="63"/>
  <c r="B54" i="92"/>
  <c r="A54" i="92"/>
  <c r="E51" i="92"/>
  <c r="D51" i="92"/>
  <c r="E15" i="93"/>
  <c r="M13" i="63"/>
  <c r="B45" i="92"/>
  <c r="A45" i="92"/>
  <c r="E42" i="92"/>
  <c r="D42" i="92"/>
  <c r="E14" i="93"/>
  <c r="M12" i="63"/>
  <c r="B36" i="92"/>
  <c r="A36" i="92"/>
  <c r="E33" i="92"/>
  <c r="D33" i="92"/>
  <c r="E13" i="93"/>
  <c r="M11" i="63"/>
  <c r="B27" i="92"/>
  <c r="A27" i="92"/>
  <c r="E24" i="92"/>
  <c r="D24" i="92"/>
  <c r="B18" i="92"/>
  <c r="A18" i="92"/>
  <c r="E15" i="92"/>
  <c r="D15" i="92"/>
  <c r="B8" i="92"/>
  <c r="A8" i="92"/>
  <c r="A1" i="92"/>
  <c r="C50" i="91"/>
  <c r="B50" i="91"/>
  <c r="C49" i="91"/>
  <c r="B49" i="91"/>
  <c r="C48" i="91"/>
  <c r="B48" i="91"/>
  <c r="C47" i="91"/>
  <c r="B47" i="91"/>
  <c r="C46" i="91"/>
  <c r="B46" i="91"/>
  <c r="C45" i="91"/>
  <c r="B45" i="91"/>
  <c r="C44" i="91"/>
  <c r="B44" i="91"/>
  <c r="C43" i="91"/>
  <c r="B43" i="91"/>
  <c r="C42" i="91"/>
  <c r="B42" i="91"/>
  <c r="C41" i="91"/>
  <c r="B41" i="91"/>
  <c r="C40" i="91"/>
  <c r="B40" i="91"/>
  <c r="C39" i="91"/>
  <c r="B39" i="91"/>
  <c r="C38" i="91"/>
  <c r="B38" i="91"/>
  <c r="C37" i="91"/>
  <c r="B37" i="91"/>
  <c r="C36" i="91"/>
  <c r="B36" i="91"/>
  <c r="C35" i="91"/>
  <c r="B35" i="91"/>
  <c r="C34" i="91"/>
  <c r="B34" i="91"/>
  <c r="C33" i="91"/>
  <c r="B33" i="91"/>
  <c r="B32" i="91"/>
  <c r="C31" i="91"/>
  <c r="B31" i="91"/>
  <c r="C30" i="91"/>
  <c r="B30" i="91"/>
  <c r="C29" i="91"/>
  <c r="B29" i="91"/>
  <c r="C28" i="91"/>
  <c r="B28" i="91"/>
  <c r="C27" i="91"/>
  <c r="B27" i="91"/>
  <c r="C26" i="91"/>
  <c r="B26" i="91"/>
  <c r="C25" i="91"/>
  <c r="B25" i="91"/>
  <c r="C24" i="91"/>
  <c r="B24" i="91"/>
  <c r="C23" i="91"/>
  <c r="B23" i="91"/>
  <c r="C19" i="91"/>
  <c r="B19" i="91"/>
  <c r="C18" i="91"/>
  <c r="B18" i="91"/>
  <c r="C17" i="91"/>
  <c r="B17" i="91"/>
  <c r="C16" i="91"/>
  <c r="B16" i="91"/>
  <c r="C15" i="91"/>
  <c r="B15" i="91"/>
  <c r="C14" i="91"/>
  <c r="B14" i="91"/>
  <c r="C13" i="91"/>
  <c r="B13" i="91"/>
  <c r="C12" i="91"/>
  <c r="B12" i="91"/>
  <c r="C11" i="91"/>
  <c r="B11" i="91"/>
  <c r="E347" i="90"/>
  <c r="D347" i="90"/>
  <c r="E338" i="90"/>
  <c r="D338" i="90"/>
  <c r="B332" i="90"/>
  <c r="A332" i="90"/>
  <c r="E329" i="90"/>
  <c r="D329" i="90"/>
  <c r="B316" i="90"/>
  <c r="A316" i="90"/>
  <c r="E313" i="90"/>
  <c r="D313" i="90"/>
  <c r="E47" i="91"/>
  <c r="L45" i="63"/>
  <c r="B307" i="90"/>
  <c r="A307" i="90"/>
  <c r="E304" i="90"/>
  <c r="D304" i="90"/>
  <c r="B298" i="90"/>
  <c r="A298" i="90"/>
  <c r="E295" i="90"/>
  <c r="D295" i="90"/>
  <c r="E45" i="91"/>
  <c r="L43" i="63"/>
  <c r="B289" i="90"/>
  <c r="A289" i="90"/>
  <c r="E286" i="90"/>
  <c r="D286" i="90"/>
  <c r="E44" i="91"/>
  <c r="L42" i="63"/>
  <c r="B280" i="90"/>
  <c r="A280" i="90"/>
  <c r="E277" i="90"/>
  <c r="D277" i="90"/>
  <c r="B271" i="90"/>
  <c r="A271" i="90"/>
  <c r="E268" i="90"/>
  <c r="D268" i="90"/>
  <c r="B262" i="90"/>
  <c r="A262" i="90"/>
  <c r="E259" i="90"/>
  <c r="D259" i="90"/>
  <c r="E41" i="91"/>
  <c r="L39" i="63"/>
  <c r="B253" i="90"/>
  <c r="A253" i="90"/>
  <c r="E250" i="90"/>
  <c r="D250" i="90"/>
  <c r="E40" i="91"/>
  <c r="L38" i="63"/>
  <c r="B244" i="90"/>
  <c r="A244" i="90"/>
  <c r="E241" i="90"/>
  <c r="D241" i="90"/>
  <c r="E39" i="91"/>
  <c r="L37" i="63"/>
  <c r="B235" i="90"/>
  <c r="A235" i="90"/>
  <c r="E232" i="90"/>
  <c r="D232" i="90"/>
  <c r="B226" i="90"/>
  <c r="A226" i="90"/>
  <c r="E223" i="90"/>
  <c r="D223" i="90"/>
  <c r="B217" i="90"/>
  <c r="A217" i="90"/>
  <c r="E214" i="90"/>
  <c r="D214" i="90"/>
  <c r="E36" i="91"/>
  <c r="L34" i="63"/>
  <c r="B208" i="90"/>
  <c r="A208" i="90"/>
  <c r="E205" i="90"/>
  <c r="D205" i="90"/>
  <c r="E35" i="91"/>
  <c r="L33" i="63"/>
  <c r="B199" i="90"/>
  <c r="A199" i="90"/>
  <c r="E196" i="90"/>
  <c r="D196" i="90"/>
  <c r="B190" i="90"/>
  <c r="A190" i="90"/>
  <c r="E187" i="90"/>
  <c r="D187" i="90"/>
  <c r="E33" i="91"/>
  <c r="L31" i="63"/>
  <c r="B181" i="90"/>
  <c r="A181" i="90"/>
  <c r="E178" i="90"/>
  <c r="D178" i="90"/>
  <c r="A172" i="90"/>
  <c r="E169" i="90"/>
  <c r="D169" i="90"/>
  <c r="E31" i="91"/>
  <c r="L29" i="63"/>
  <c r="B163" i="90"/>
  <c r="A163" i="90"/>
  <c r="E160" i="90"/>
  <c r="D160" i="90"/>
  <c r="E30" i="91"/>
  <c r="L28" i="63"/>
  <c r="B154" i="90"/>
  <c r="A154" i="90"/>
  <c r="E151" i="90"/>
  <c r="D151" i="90"/>
  <c r="B145" i="90"/>
  <c r="A145" i="90"/>
  <c r="E142" i="90"/>
  <c r="D142" i="90"/>
  <c r="E28" i="91"/>
  <c r="L26" i="63"/>
  <c r="B136" i="90"/>
  <c r="A136" i="90"/>
  <c r="E133" i="90"/>
  <c r="D133" i="90"/>
  <c r="E27" i="91"/>
  <c r="L25" i="63"/>
  <c r="B127" i="90"/>
  <c r="A127" i="90"/>
  <c r="E124" i="90"/>
  <c r="D124" i="90"/>
  <c r="E26" i="91"/>
  <c r="L24" i="63"/>
  <c r="B118" i="90"/>
  <c r="A118" i="90"/>
  <c r="E115" i="90"/>
  <c r="D115" i="90"/>
  <c r="B109" i="90"/>
  <c r="A109" i="90"/>
  <c r="E106" i="90"/>
  <c r="D106" i="90"/>
  <c r="B100" i="90"/>
  <c r="A100" i="90"/>
  <c r="E97" i="90"/>
  <c r="D97" i="90"/>
  <c r="E23" i="91"/>
  <c r="L21" i="63"/>
  <c r="B91" i="90"/>
  <c r="A91" i="90"/>
  <c r="E87" i="90"/>
  <c r="D87" i="90"/>
  <c r="E19" i="91"/>
  <c r="L17" i="63"/>
  <c r="B81" i="90"/>
  <c r="A81" i="90"/>
  <c r="E78" i="90"/>
  <c r="D78" i="90"/>
  <c r="B72" i="90"/>
  <c r="A72" i="90"/>
  <c r="E69" i="90"/>
  <c r="D69" i="90"/>
  <c r="B63" i="90"/>
  <c r="A63" i="90"/>
  <c r="E60" i="90"/>
  <c r="D60" i="90"/>
  <c r="E16" i="91"/>
  <c r="L14" i="63"/>
  <c r="B54" i="90"/>
  <c r="A54" i="90"/>
  <c r="E51" i="90"/>
  <c r="D51" i="90"/>
  <c r="E15" i="91"/>
  <c r="L13" i="63"/>
  <c r="B45" i="90"/>
  <c r="A45" i="90"/>
  <c r="E42" i="90"/>
  <c r="D42" i="90"/>
  <c r="B36" i="90"/>
  <c r="A36" i="90"/>
  <c r="E33" i="90"/>
  <c r="D33" i="90"/>
  <c r="E13" i="91"/>
  <c r="L11" i="63"/>
  <c r="B27" i="90"/>
  <c r="A27" i="90"/>
  <c r="E24" i="90"/>
  <c r="D24" i="90"/>
  <c r="E12" i="91"/>
  <c r="L10" i="63"/>
  <c r="B18" i="90"/>
  <c r="A18" i="90"/>
  <c r="E15" i="90"/>
  <c r="D15" i="90"/>
  <c r="B8" i="90"/>
  <c r="A8" i="90"/>
  <c r="A1" i="90"/>
  <c r="C50" i="89"/>
  <c r="B50" i="89"/>
  <c r="C49" i="89"/>
  <c r="B49" i="89"/>
  <c r="C48" i="89"/>
  <c r="B48" i="89"/>
  <c r="C47" i="89"/>
  <c r="B47" i="89"/>
  <c r="C46" i="89"/>
  <c r="B46" i="89"/>
  <c r="C45" i="89"/>
  <c r="B45" i="89"/>
  <c r="C44" i="89"/>
  <c r="B44" i="89"/>
  <c r="C43" i="89"/>
  <c r="B43" i="89"/>
  <c r="C42" i="89"/>
  <c r="B42" i="89"/>
  <c r="C41" i="89"/>
  <c r="B41" i="89"/>
  <c r="C40" i="89"/>
  <c r="B40" i="89"/>
  <c r="C39" i="89"/>
  <c r="B39" i="89"/>
  <c r="C38" i="89"/>
  <c r="B38" i="89"/>
  <c r="C37" i="89"/>
  <c r="B37" i="89"/>
  <c r="C36" i="89"/>
  <c r="B36" i="89"/>
  <c r="C35" i="89"/>
  <c r="B35" i="89"/>
  <c r="C34" i="89"/>
  <c r="B34" i="89"/>
  <c r="C33" i="89"/>
  <c r="B33" i="89"/>
  <c r="B32" i="89"/>
  <c r="C31" i="89"/>
  <c r="B31" i="89"/>
  <c r="C30" i="89"/>
  <c r="B30" i="89"/>
  <c r="C29" i="89"/>
  <c r="B29" i="89"/>
  <c r="C28" i="89"/>
  <c r="B28" i="89"/>
  <c r="C27" i="89"/>
  <c r="B27" i="89"/>
  <c r="C26" i="89"/>
  <c r="B26" i="89"/>
  <c r="C25" i="89"/>
  <c r="B25" i="89"/>
  <c r="C24" i="89"/>
  <c r="B24" i="89"/>
  <c r="C23" i="89"/>
  <c r="B23" i="89"/>
  <c r="C19" i="89"/>
  <c r="B19" i="89"/>
  <c r="C18" i="89"/>
  <c r="B18" i="89"/>
  <c r="C17" i="89"/>
  <c r="B17" i="89"/>
  <c r="C16" i="89"/>
  <c r="B16" i="89"/>
  <c r="C15" i="89"/>
  <c r="B15" i="89"/>
  <c r="C14" i="89"/>
  <c r="B14" i="89"/>
  <c r="C13" i="89"/>
  <c r="B13" i="89"/>
  <c r="C12" i="89"/>
  <c r="B12" i="89"/>
  <c r="C11" i="89"/>
  <c r="B11" i="89"/>
  <c r="C50" i="88"/>
  <c r="B50" i="88"/>
  <c r="C49" i="88"/>
  <c r="B49" i="88"/>
  <c r="C48" i="88"/>
  <c r="B48" i="88"/>
  <c r="C47" i="88"/>
  <c r="B47" i="88"/>
  <c r="C46" i="88"/>
  <c r="B46" i="88"/>
  <c r="C45" i="88"/>
  <c r="B45" i="88"/>
  <c r="C44" i="88"/>
  <c r="B44" i="88"/>
  <c r="C43" i="88"/>
  <c r="B43" i="88"/>
  <c r="C42" i="88"/>
  <c r="B42" i="88"/>
  <c r="C41" i="88"/>
  <c r="B41" i="88"/>
  <c r="C40" i="88"/>
  <c r="B40" i="88"/>
  <c r="C39" i="88"/>
  <c r="B39" i="88"/>
  <c r="C38" i="88"/>
  <c r="B38" i="88"/>
  <c r="C37" i="88"/>
  <c r="B37" i="88"/>
  <c r="C36" i="88"/>
  <c r="B36" i="88"/>
  <c r="C35" i="88"/>
  <c r="B35" i="88"/>
  <c r="C34" i="88"/>
  <c r="B34" i="88"/>
  <c r="C33" i="88"/>
  <c r="B33" i="88"/>
  <c r="B32" i="88"/>
  <c r="C31" i="88"/>
  <c r="B31" i="88"/>
  <c r="C30" i="88"/>
  <c r="B30" i="88"/>
  <c r="C29" i="88"/>
  <c r="B29" i="88"/>
  <c r="C28" i="88"/>
  <c r="B28" i="88"/>
  <c r="C27" i="88"/>
  <c r="B27" i="88"/>
  <c r="C26" i="88"/>
  <c r="B26" i="88"/>
  <c r="C25" i="88"/>
  <c r="B25" i="88"/>
  <c r="C24" i="88"/>
  <c r="B24" i="88"/>
  <c r="C23" i="88"/>
  <c r="B23" i="88"/>
  <c r="C19" i="88"/>
  <c r="B19" i="88"/>
  <c r="C18" i="88"/>
  <c r="B18" i="88"/>
  <c r="C17" i="88"/>
  <c r="B17" i="88"/>
  <c r="C16" i="88"/>
  <c r="B16" i="88"/>
  <c r="C15" i="88"/>
  <c r="B15" i="88"/>
  <c r="C14" i="88"/>
  <c r="B14" i="88"/>
  <c r="C13" i="88"/>
  <c r="B13" i="88"/>
  <c r="C12" i="88"/>
  <c r="B12" i="88"/>
  <c r="C11" i="88"/>
  <c r="B11" i="88"/>
  <c r="E347" i="87"/>
  <c r="D347" i="87"/>
  <c r="E50" i="88"/>
  <c r="K48" i="63"/>
  <c r="E338" i="87"/>
  <c r="D338" i="87"/>
  <c r="B332" i="87"/>
  <c r="A332" i="87"/>
  <c r="E329" i="87"/>
  <c r="D329" i="87"/>
  <c r="B316" i="87"/>
  <c r="A316" i="87"/>
  <c r="E313" i="87"/>
  <c r="D313" i="87"/>
  <c r="E47" i="88"/>
  <c r="K45" i="63"/>
  <c r="B307" i="87"/>
  <c r="A307" i="87"/>
  <c r="E304" i="87"/>
  <c r="D304" i="87"/>
  <c r="E46" i="88"/>
  <c r="K44" i="63"/>
  <c r="B298" i="87"/>
  <c r="A298" i="87"/>
  <c r="E295" i="87"/>
  <c r="D295" i="87"/>
  <c r="E45" i="88"/>
  <c r="K43" i="63"/>
  <c r="B289" i="87"/>
  <c r="A289" i="87"/>
  <c r="E286" i="87"/>
  <c r="D286" i="87"/>
  <c r="E44" i="88"/>
  <c r="K42" i="63"/>
  <c r="B280" i="87"/>
  <c r="A280" i="87"/>
  <c r="E277" i="87"/>
  <c r="D277" i="87"/>
  <c r="E43" i="88"/>
  <c r="K41" i="63"/>
  <c r="B271" i="87"/>
  <c r="A271" i="87"/>
  <c r="E268" i="87"/>
  <c r="D268" i="87"/>
  <c r="E42" i="88"/>
  <c r="K40" i="63"/>
  <c r="B262" i="87"/>
  <c r="A262" i="87"/>
  <c r="E259" i="87"/>
  <c r="D259" i="87"/>
  <c r="E41" i="88"/>
  <c r="K39" i="63"/>
  <c r="B253" i="87"/>
  <c r="A253" i="87"/>
  <c r="E250" i="87"/>
  <c r="D250" i="87"/>
  <c r="B244" i="87"/>
  <c r="A244" i="87"/>
  <c r="E241" i="87"/>
  <c r="D241" i="87"/>
  <c r="E39" i="88"/>
  <c r="K37" i="63"/>
  <c r="B235" i="87"/>
  <c r="A235" i="87"/>
  <c r="E232" i="87"/>
  <c r="D232" i="87"/>
  <c r="E38" i="88"/>
  <c r="K36" i="63"/>
  <c r="B226" i="87"/>
  <c r="A226" i="87"/>
  <c r="E223" i="87"/>
  <c r="D223" i="87"/>
  <c r="E37" i="88"/>
  <c r="K35" i="63"/>
  <c r="B217" i="87"/>
  <c r="A217" i="87"/>
  <c r="E214" i="87"/>
  <c r="D214" i="87"/>
  <c r="E36" i="88"/>
  <c r="K34" i="63"/>
  <c r="B208" i="87"/>
  <c r="A208" i="87"/>
  <c r="E205" i="87"/>
  <c r="D205" i="87"/>
  <c r="E35" i="88"/>
  <c r="K33" i="63"/>
  <c r="B199" i="87"/>
  <c r="A199" i="87"/>
  <c r="E196" i="87"/>
  <c r="D196" i="87"/>
  <c r="E34" i="88"/>
  <c r="K32" i="63"/>
  <c r="B190" i="87"/>
  <c r="A190" i="87"/>
  <c r="E187" i="87"/>
  <c r="D187" i="87"/>
  <c r="E33" i="88"/>
  <c r="K31" i="63"/>
  <c r="B181" i="87"/>
  <c r="A181" i="87"/>
  <c r="E178" i="87"/>
  <c r="D178" i="87"/>
  <c r="A172" i="87"/>
  <c r="E169" i="87"/>
  <c r="D169" i="87"/>
  <c r="E31" i="88"/>
  <c r="K29" i="63"/>
  <c r="B163" i="87"/>
  <c r="A163" i="87"/>
  <c r="E160" i="87"/>
  <c r="D160" i="87"/>
  <c r="B154" i="87"/>
  <c r="A154" i="87"/>
  <c r="E151" i="87"/>
  <c r="D151" i="87"/>
  <c r="E29" i="88"/>
  <c r="K27" i="63"/>
  <c r="B145" i="87"/>
  <c r="A145" i="87"/>
  <c r="E142" i="87"/>
  <c r="D142" i="87"/>
  <c r="B136" i="87"/>
  <c r="A136" i="87"/>
  <c r="E133" i="87"/>
  <c r="D133" i="87"/>
  <c r="E27" i="88"/>
  <c r="K25" i="63"/>
  <c r="B127" i="87"/>
  <c r="A127" i="87"/>
  <c r="E124" i="87"/>
  <c r="D124" i="87"/>
  <c r="B118" i="87"/>
  <c r="A118" i="87"/>
  <c r="E115" i="87"/>
  <c r="D115" i="87"/>
  <c r="E25" i="88"/>
  <c r="K23" i="63"/>
  <c r="B109" i="87"/>
  <c r="A109" i="87"/>
  <c r="E106" i="87"/>
  <c r="D106" i="87"/>
  <c r="B100" i="87"/>
  <c r="A100" i="87"/>
  <c r="E97" i="87"/>
  <c r="D97" i="87"/>
  <c r="E23" i="88"/>
  <c r="K21" i="63"/>
  <c r="B91" i="87"/>
  <c r="A91" i="87"/>
  <c r="E87" i="87"/>
  <c r="D87" i="87"/>
  <c r="B81" i="87"/>
  <c r="A81" i="87"/>
  <c r="E78" i="87"/>
  <c r="D78" i="87"/>
  <c r="B72" i="87"/>
  <c r="A72" i="87"/>
  <c r="E69" i="87"/>
  <c r="D69" i="87"/>
  <c r="B63" i="87"/>
  <c r="A63" i="87"/>
  <c r="E60" i="87"/>
  <c r="D60" i="87"/>
  <c r="E16" i="88"/>
  <c r="K14" i="63"/>
  <c r="B54" i="87"/>
  <c r="A54" i="87"/>
  <c r="E51" i="87"/>
  <c r="D51" i="87"/>
  <c r="E15" i="88"/>
  <c r="K13" i="63"/>
  <c r="B45" i="87"/>
  <c r="A45" i="87"/>
  <c r="E42" i="87"/>
  <c r="D42" i="87"/>
  <c r="E14" i="88"/>
  <c r="K12" i="63"/>
  <c r="B36" i="87"/>
  <c r="A36" i="87"/>
  <c r="E33" i="87"/>
  <c r="D33" i="87"/>
  <c r="E13" i="88"/>
  <c r="K11" i="63"/>
  <c r="B27" i="87"/>
  <c r="A27" i="87"/>
  <c r="E24" i="87"/>
  <c r="D24" i="87"/>
  <c r="E12" i="88"/>
  <c r="K10" i="63"/>
  <c r="B18" i="87"/>
  <c r="A18" i="87"/>
  <c r="E15" i="87"/>
  <c r="D15" i="87"/>
  <c r="B8" i="87"/>
  <c r="A8" i="87"/>
  <c r="A1" i="87"/>
  <c r="C50" i="86"/>
  <c r="B50" i="86"/>
  <c r="C49" i="86"/>
  <c r="B49" i="86"/>
  <c r="C48" i="86"/>
  <c r="B48" i="86"/>
  <c r="C47" i="86"/>
  <c r="B47" i="86"/>
  <c r="C46" i="86"/>
  <c r="B46" i="86"/>
  <c r="C45" i="86"/>
  <c r="B45" i="86"/>
  <c r="C44" i="86"/>
  <c r="B44" i="86"/>
  <c r="C43" i="86"/>
  <c r="B43" i="86"/>
  <c r="C42" i="86"/>
  <c r="B42" i="86"/>
  <c r="C41" i="86"/>
  <c r="B41" i="86"/>
  <c r="C40" i="86"/>
  <c r="B40" i="86"/>
  <c r="C39" i="86"/>
  <c r="B39" i="86"/>
  <c r="C38" i="86"/>
  <c r="B38" i="86"/>
  <c r="C37" i="86"/>
  <c r="B37" i="86"/>
  <c r="C36" i="86"/>
  <c r="B36" i="86"/>
  <c r="C35" i="86"/>
  <c r="B35" i="86"/>
  <c r="C34" i="86"/>
  <c r="B34" i="86"/>
  <c r="C33" i="86"/>
  <c r="B33" i="86"/>
  <c r="B32" i="86"/>
  <c r="C31" i="86"/>
  <c r="B31" i="86"/>
  <c r="C30" i="86"/>
  <c r="B30" i="86"/>
  <c r="C29" i="86"/>
  <c r="B29" i="86"/>
  <c r="C28" i="86"/>
  <c r="B28" i="86"/>
  <c r="C27" i="86"/>
  <c r="B27" i="86"/>
  <c r="C26" i="86"/>
  <c r="B26" i="86"/>
  <c r="C25" i="86"/>
  <c r="B25" i="86"/>
  <c r="C24" i="86"/>
  <c r="B24" i="86"/>
  <c r="C23" i="86"/>
  <c r="B23" i="86"/>
  <c r="C19" i="86"/>
  <c r="B19" i="86"/>
  <c r="C18" i="86"/>
  <c r="B18" i="86"/>
  <c r="C17" i="86"/>
  <c r="B17" i="86"/>
  <c r="C16" i="86"/>
  <c r="B16" i="86"/>
  <c r="C15" i="86"/>
  <c r="B15" i="86"/>
  <c r="C14" i="86"/>
  <c r="B14" i="86"/>
  <c r="C13" i="86"/>
  <c r="B13" i="86"/>
  <c r="C12" i="86"/>
  <c r="B12" i="86"/>
  <c r="C11" i="86"/>
  <c r="B11" i="86"/>
  <c r="E347" i="85"/>
  <c r="D347" i="85"/>
  <c r="E50" i="86"/>
  <c r="J48" i="63"/>
  <c r="E338" i="85"/>
  <c r="D338" i="85"/>
  <c r="E49" i="86"/>
  <c r="J47" i="63"/>
  <c r="B332" i="85"/>
  <c r="A332" i="85"/>
  <c r="E329" i="85"/>
  <c r="D329" i="85"/>
  <c r="E48" i="86"/>
  <c r="J46" i="63"/>
  <c r="B316" i="85"/>
  <c r="A316" i="85"/>
  <c r="E313" i="85"/>
  <c r="D313" i="85"/>
  <c r="E47" i="86"/>
  <c r="J45" i="63"/>
  <c r="B307" i="85"/>
  <c r="A307" i="85"/>
  <c r="E304" i="85"/>
  <c r="D304" i="85"/>
  <c r="B298" i="85"/>
  <c r="A298" i="85"/>
  <c r="E295" i="85"/>
  <c r="D295" i="85"/>
  <c r="E45" i="86"/>
  <c r="J43" i="63"/>
  <c r="B289" i="85"/>
  <c r="A289" i="85"/>
  <c r="E286" i="85"/>
  <c r="D286" i="85"/>
  <c r="E44" i="86"/>
  <c r="J42" i="63"/>
  <c r="B280" i="85"/>
  <c r="A280" i="85"/>
  <c r="E277" i="85"/>
  <c r="D277" i="85"/>
  <c r="E43" i="86"/>
  <c r="J41" i="63"/>
  <c r="B271" i="85"/>
  <c r="A271" i="85"/>
  <c r="E268" i="85"/>
  <c r="D268" i="85"/>
  <c r="B262" i="85"/>
  <c r="A262" i="85"/>
  <c r="E259" i="85"/>
  <c r="D259" i="85"/>
  <c r="E41" i="86"/>
  <c r="J39" i="63"/>
  <c r="B253" i="85"/>
  <c r="A253" i="85"/>
  <c r="E250" i="85"/>
  <c r="D250" i="85"/>
  <c r="B244" i="85"/>
  <c r="A244" i="85"/>
  <c r="E241" i="85"/>
  <c r="D241" i="85"/>
  <c r="E39" i="86"/>
  <c r="J37" i="63"/>
  <c r="B235" i="85"/>
  <c r="A235" i="85"/>
  <c r="E232" i="85"/>
  <c r="D232" i="85"/>
  <c r="E38" i="86"/>
  <c r="J36" i="63"/>
  <c r="B226" i="85"/>
  <c r="A226" i="85"/>
  <c r="E223" i="85"/>
  <c r="D223" i="85"/>
  <c r="E37" i="86"/>
  <c r="J35" i="63"/>
  <c r="B217" i="85"/>
  <c r="A217" i="85"/>
  <c r="E214" i="85"/>
  <c r="D214" i="85"/>
  <c r="E36" i="86"/>
  <c r="J34" i="63"/>
  <c r="B208" i="85"/>
  <c r="A208" i="85"/>
  <c r="E205" i="85"/>
  <c r="D205" i="85"/>
  <c r="E35" i="86"/>
  <c r="J33" i="63"/>
  <c r="B199" i="85"/>
  <c r="A199" i="85"/>
  <c r="E196" i="85"/>
  <c r="D196" i="85"/>
  <c r="E34" i="86"/>
  <c r="J32" i="63"/>
  <c r="B190" i="85"/>
  <c r="A190" i="85"/>
  <c r="E187" i="85"/>
  <c r="D187" i="85"/>
  <c r="E33" i="86"/>
  <c r="J31" i="63"/>
  <c r="B181" i="85"/>
  <c r="A181" i="85"/>
  <c r="E178" i="85"/>
  <c r="D178" i="85"/>
  <c r="E32" i="86"/>
  <c r="J30" i="63"/>
  <c r="A172" i="85"/>
  <c r="E169" i="85"/>
  <c r="D169" i="85"/>
  <c r="B163" i="85"/>
  <c r="A163" i="85"/>
  <c r="E160" i="85"/>
  <c r="D160" i="85"/>
  <c r="B154" i="85"/>
  <c r="A154" i="85"/>
  <c r="E151" i="85"/>
  <c r="D151" i="85"/>
  <c r="B145" i="85"/>
  <c r="A145" i="85"/>
  <c r="E142" i="85"/>
  <c r="D142" i="85"/>
  <c r="E28" i="86"/>
  <c r="J26" i="63"/>
  <c r="B136" i="85"/>
  <c r="A136" i="85"/>
  <c r="E133" i="85"/>
  <c r="D133" i="85"/>
  <c r="E27" i="86"/>
  <c r="J25" i="63"/>
  <c r="B127" i="85"/>
  <c r="A127" i="85"/>
  <c r="E124" i="85"/>
  <c r="D124" i="85"/>
  <c r="B118" i="85"/>
  <c r="A118" i="85"/>
  <c r="E115" i="85"/>
  <c r="D115" i="85"/>
  <c r="E25" i="86"/>
  <c r="J23" i="63"/>
  <c r="B109" i="85"/>
  <c r="A109" i="85"/>
  <c r="E106" i="85"/>
  <c r="D106" i="85"/>
  <c r="E24" i="86"/>
  <c r="J22" i="63"/>
  <c r="B100" i="85"/>
  <c r="A100" i="85"/>
  <c r="E97" i="85"/>
  <c r="D97" i="85"/>
  <c r="B91" i="85"/>
  <c r="A91" i="85"/>
  <c r="E87" i="85"/>
  <c r="D87" i="85"/>
  <c r="B81" i="85"/>
  <c r="A81" i="85"/>
  <c r="E78" i="85"/>
  <c r="D78" i="85"/>
  <c r="B72" i="85"/>
  <c r="A72" i="85"/>
  <c r="E69" i="85"/>
  <c r="D69" i="85"/>
  <c r="B63" i="85"/>
  <c r="A63" i="85"/>
  <c r="E60" i="85"/>
  <c r="D60" i="85"/>
  <c r="E16" i="86"/>
  <c r="J14" i="63"/>
  <c r="B54" i="85"/>
  <c r="A54" i="85"/>
  <c r="E51" i="85"/>
  <c r="D51" i="85"/>
  <c r="B45" i="85"/>
  <c r="A45" i="85"/>
  <c r="E42" i="85"/>
  <c r="D42" i="85"/>
  <c r="E14" i="86"/>
  <c r="J12" i="63"/>
  <c r="B36" i="85"/>
  <c r="A36" i="85"/>
  <c r="E33" i="85"/>
  <c r="D33" i="85"/>
  <c r="B27" i="85"/>
  <c r="A27" i="85"/>
  <c r="E24" i="85"/>
  <c r="D24" i="85"/>
  <c r="B18" i="85"/>
  <c r="A18" i="85"/>
  <c r="E15" i="85"/>
  <c r="D15" i="85"/>
  <c r="E11" i="86"/>
  <c r="J9" i="63"/>
  <c r="D351" i="85"/>
  <c r="B8" i="85"/>
  <c r="A8" i="85"/>
  <c r="A1" i="85"/>
  <c r="C50" i="84"/>
  <c r="B50" i="84"/>
  <c r="C49" i="84"/>
  <c r="B49" i="84"/>
  <c r="C48" i="84"/>
  <c r="B48" i="84"/>
  <c r="C47" i="84"/>
  <c r="B47" i="84"/>
  <c r="C46" i="84"/>
  <c r="B46" i="84"/>
  <c r="C45" i="84"/>
  <c r="B45" i="84"/>
  <c r="C44" i="84"/>
  <c r="B44" i="84"/>
  <c r="C43" i="84"/>
  <c r="B43" i="84"/>
  <c r="C42" i="84"/>
  <c r="B42" i="84"/>
  <c r="C41" i="84"/>
  <c r="B41" i="84"/>
  <c r="C40" i="84"/>
  <c r="B40" i="84"/>
  <c r="C39" i="84"/>
  <c r="B39" i="84"/>
  <c r="C38" i="84"/>
  <c r="B38" i="84"/>
  <c r="C37" i="84"/>
  <c r="B37" i="84"/>
  <c r="C36" i="84"/>
  <c r="B36" i="84"/>
  <c r="C35" i="84"/>
  <c r="B35" i="84"/>
  <c r="C34" i="84"/>
  <c r="B34" i="84"/>
  <c r="C33" i="84"/>
  <c r="B33" i="84"/>
  <c r="B32" i="84"/>
  <c r="C31" i="84"/>
  <c r="B31" i="84"/>
  <c r="C30" i="84"/>
  <c r="B30" i="84"/>
  <c r="C29" i="84"/>
  <c r="B29" i="84"/>
  <c r="C28" i="84"/>
  <c r="B28" i="84"/>
  <c r="C27" i="84"/>
  <c r="B27" i="84"/>
  <c r="C26" i="84"/>
  <c r="B26" i="84"/>
  <c r="C25" i="84"/>
  <c r="B25" i="84"/>
  <c r="C24" i="84"/>
  <c r="B24" i="84"/>
  <c r="C23" i="84"/>
  <c r="B23" i="84"/>
  <c r="C19" i="84"/>
  <c r="B19" i="84"/>
  <c r="C18" i="84"/>
  <c r="B18" i="84"/>
  <c r="C17" i="84"/>
  <c r="B17" i="84"/>
  <c r="C16" i="84"/>
  <c r="B16" i="84"/>
  <c r="C15" i="84"/>
  <c r="B15" i="84"/>
  <c r="C14" i="84"/>
  <c r="B14" i="84"/>
  <c r="C13" i="84"/>
  <c r="B13" i="84"/>
  <c r="C12" i="84"/>
  <c r="B12" i="84"/>
  <c r="C11" i="84"/>
  <c r="B11" i="84"/>
  <c r="E347" i="83"/>
  <c r="D347" i="83"/>
  <c r="E50" i="84"/>
  <c r="I48" i="63"/>
  <c r="E338" i="83"/>
  <c r="D338" i="83"/>
  <c r="E49" i="84"/>
  <c r="I47" i="63"/>
  <c r="B332" i="83"/>
  <c r="A332" i="83"/>
  <c r="E329" i="83"/>
  <c r="D329" i="83"/>
  <c r="B316" i="83"/>
  <c r="A316" i="83"/>
  <c r="E313" i="83"/>
  <c r="D313" i="83"/>
  <c r="E47" i="84"/>
  <c r="I45" i="63"/>
  <c r="B307" i="83"/>
  <c r="A307" i="83"/>
  <c r="E304" i="83"/>
  <c r="D304" i="83"/>
  <c r="B298" i="83"/>
  <c r="A298" i="83"/>
  <c r="E295" i="83"/>
  <c r="D295" i="83"/>
  <c r="E45" i="84"/>
  <c r="I43" i="63"/>
  <c r="B289" i="83"/>
  <c r="A289" i="83"/>
  <c r="E286" i="83"/>
  <c r="D286" i="83"/>
  <c r="B280" i="83"/>
  <c r="A280" i="83"/>
  <c r="E277" i="83"/>
  <c r="D277" i="83"/>
  <c r="E43" i="84"/>
  <c r="I41" i="63"/>
  <c r="B271" i="83"/>
  <c r="A271" i="83"/>
  <c r="E268" i="83"/>
  <c r="D268" i="83"/>
  <c r="E42" i="84"/>
  <c r="I40" i="63"/>
  <c r="B262" i="83"/>
  <c r="A262" i="83"/>
  <c r="E259" i="83"/>
  <c r="D259" i="83"/>
  <c r="E41" i="84"/>
  <c r="I39" i="63"/>
  <c r="B253" i="83"/>
  <c r="A253" i="83"/>
  <c r="E250" i="83"/>
  <c r="D250" i="83"/>
  <c r="E40" i="84"/>
  <c r="I38" i="63"/>
  <c r="B244" i="83"/>
  <c r="A244" i="83"/>
  <c r="E241" i="83"/>
  <c r="D241" i="83"/>
  <c r="B235" i="83"/>
  <c r="A235" i="83"/>
  <c r="E232" i="83"/>
  <c r="D232" i="83"/>
  <c r="E38" i="84"/>
  <c r="I36" i="63"/>
  <c r="B226" i="83"/>
  <c r="A226" i="83"/>
  <c r="E223" i="83"/>
  <c r="D223" i="83"/>
  <c r="B217" i="83"/>
  <c r="A217" i="83"/>
  <c r="E214" i="83"/>
  <c r="D214" i="83"/>
  <c r="E36" i="84"/>
  <c r="I34" i="63"/>
  <c r="B208" i="83"/>
  <c r="A208" i="83"/>
  <c r="E205" i="83"/>
  <c r="D205" i="83"/>
  <c r="B199" i="83"/>
  <c r="A199" i="83"/>
  <c r="E196" i="83"/>
  <c r="D196" i="83"/>
  <c r="B190" i="83"/>
  <c r="A190" i="83"/>
  <c r="E187" i="83"/>
  <c r="D187" i="83"/>
  <c r="E33" i="84"/>
  <c r="I31" i="63"/>
  <c r="B181" i="83"/>
  <c r="A181" i="83"/>
  <c r="E178" i="83"/>
  <c r="D178" i="83"/>
  <c r="E32" i="84"/>
  <c r="I30" i="63"/>
  <c r="A172" i="83"/>
  <c r="E169" i="83"/>
  <c r="D169" i="83"/>
  <c r="E31" i="84"/>
  <c r="I29" i="63"/>
  <c r="B163" i="83"/>
  <c r="A163" i="83"/>
  <c r="E160" i="83"/>
  <c r="D160" i="83"/>
  <c r="E30" i="84"/>
  <c r="I28" i="63"/>
  <c r="B154" i="83"/>
  <c r="A154" i="83"/>
  <c r="E151" i="83"/>
  <c r="D151" i="83"/>
  <c r="E29" i="84"/>
  <c r="I27" i="63"/>
  <c r="B145" i="83"/>
  <c r="A145" i="83"/>
  <c r="E142" i="83"/>
  <c r="D142" i="83"/>
  <c r="B136" i="83"/>
  <c r="A136" i="83"/>
  <c r="E133" i="83"/>
  <c r="D133" i="83"/>
  <c r="E27" i="84"/>
  <c r="I25" i="63"/>
  <c r="B127" i="83"/>
  <c r="A127" i="83"/>
  <c r="E124" i="83"/>
  <c r="D124" i="83"/>
  <c r="B118" i="83"/>
  <c r="A118" i="83"/>
  <c r="E115" i="83"/>
  <c r="D115" i="83"/>
  <c r="B109" i="83"/>
  <c r="A109" i="83"/>
  <c r="E106" i="83"/>
  <c r="D106" i="83"/>
  <c r="E24" i="84"/>
  <c r="I22" i="63"/>
  <c r="B100" i="83"/>
  <c r="A100" i="83"/>
  <c r="E97" i="83"/>
  <c r="D97" i="83"/>
  <c r="E23" i="84"/>
  <c r="I21" i="63"/>
  <c r="B91" i="83"/>
  <c r="A91" i="83"/>
  <c r="E87" i="83"/>
  <c r="D87" i="83"/>
  <c r="B81" i="83"/>
  <c r="A81" i="83"/>
  <c r="E78" i="83"/>
  <c r="D78" i="83"/>
  <c r="B72" i="83"/>
  <c r="A72" i="83"/>
  <c r="E69" i="83"/>
  <c r="E15" i="83"/>
  <c r="E24" i="83"/>
  <c r="E33" i="83"/>
  <c r="E42" i="83"/>
  <c r="E51" i="83"/>
  <c r="E60" i="83"/>
  <c r="E351" i="83"/>
  <c r="D69" i="83"/>
  <c r="B63" i="83"/>
  <c r="A63" i="83"/>
  <c r="D60" i="83"/>
  <c r="E16" i="84"/>
  <c r="I14" i="63"/>
  <c r="B54" i="83"/>
  <c r="A54" i="83"/>
  <c r="D51" i="83"/>
  <c r="E15" i="84"/>
  <c r="I13" i="63"/>
  <c r="B45" i="83"/>
  <c r="A45" i="83"/>
  <c r="D42" i="83"/>
  <c r="B36" i="83"/>
  <c r="A36" i="83"/>
  <c r="D33" i="83"/>
  <c r="E13" i="84"/>
  <c r="I11" i="63"/>
  <c r="B27" i="83"/>
  <c r="A27" i="83"/>
  <c r="D24" i="83"/>
  <c r="B18" i="83"/>
  <c r="A18" i="83"/>
  <c r="D15" i="83"/>
  <c r="B8" i="83"/>
  <c r="A8" i="83"/>
  <c r="A1" i="83"/>
  <c r="C50" i="82"/>
  <c r="B50" i="82"/>
  <c r="C49" i="82"/>
  <c r="B49" i="82"/>
  <c r="C48" i="82"/>
  <c r="B48" i="82"/>
  <c r="C47" i="82"/>
  <c r="B47" i="82"/>
  <c r="C46" i="82"/>
  <c r="B46" i="82"/>
  <c r="C45" i="82"/>
  <c r="B45" i="82"/>
  <c r="C44" i="82"/>
  <c r="B44" i="82"/>
  <c r="C43" i="82"/>
  <c r="B43" i="82"/>
  <c r="C42" i="82"/>
  <c r="B42" i="82"/>
  <c r="C41" i="82"/>
  <c r="B41" i="82"/>
  <c r="C40" i="82"/>
  <c r="B40" i="82"/>
  <c r="C39" i="82"/>
  <c r="B39" i="82"/>
  <c r="C38" i="82"/>
  <c r="B38" i="82"/>
  <c r="C37" i="82"/>
  <c r="B37" i="82"/>
  <c r="C36" i="82"/>
  <c r="B36" i="82"/>
  <c r="C35" i="82"/>
  <c r="B35" i="82"/>
  <c r="C34" i="82"/>
  <c r="B34" i="82"/>
  <c r="C33" i="82"/>
  <c r="B33" i="82"/>
  <c r="B32" i="82"/>
  <c r="C31" i="82"/>
  <c r="B31" i="82"/>
  <c r="C30" i="82"/>
  <c r="B30" i="82"/>
  <c r="C29" i="82"/>
  <c r="B29" i="82"/>
  <c r="C28" i="82"/>
  <c r="B28" i="82"/>
  <c r="C27" i="82"/>
  <c r="B27" i="82"/>
  <c r="C26" i="82"/>
  <c r="B26" i="82"/>
  <c r="C25" i="82"/>
  <c r="B25" i="82"/>
  <c r="C24" i="82"/>
  <c r="B24" i="82"/>
  <c r="C23" i="82"/>
  <c r="B23" i="82"/>
  <c r="C19" i="82"/>
  <c r="B19" i="82"/>
  <c r="C18" i="82"/>
  <c r="B18" i="82"/>
  <c r="C17" i="82"/>
  <c r="B17" i="82"/>
  <c r="C16" i="82"/>
  <c r="B16" i="82"/>
  <c r="C15" i="82"/>
  <c r="B15" i="82"/>
  <c r="C14" i="82"/>
  <c r="B14" i="82"/>
  <c r="C13" i="82"/>
  <c r="B13" i="82"/>
  <c r="C12" i="82"/>
  <c r="B12" i="82"/>
  <c r="C11" i="82"/>
  <c r="B11" i="82"/>
  <c r="C50" i="81"/>
  <c r="B50" i="81"/>
  <c r="C49" i="81"/>
  <c r="B49" i="81"/>
  <c r="C48" i="81"/>
  <c r="B48" i="81"/>
  <c r="C47" i="81"/>
  <c r="B47" i="81"/>
  <c r="C46" i="81"/>
  <c r="B46" i="81"/>
  <c r="C45" i="81"/>
  <c r="B45" i="81"/>
  <c r="C44" i="81"/>
  <c r="B44" i="81"/>
  <c r="C43" i="81"/>
  <c r="B43" i="81"/>
  <c r="C42" i="81"/>
  <c r="B42" i="81"/>
  <c r="C41" i="81"/>
  <c r="B41" i="81"/>
  <c r="C40" i="81"/>
  <c r="B40" i="81"/>
  <c r="C39" i="81"/>
  <c r="B39" i="81"/>
  <c r="C38" i="81"/>
  <c r="B38" i="81"/>
  <c r="C37" i="81"/>
  <c r="B37" i="81"/>
  <c r="C36" i="81"/>
  <c r="B36" i="81"/>
  <c r="C35" i="81"/>
  <c r="B35" i="81"/>
  <c r="C34" i="81"/>
  <c r="B34" i="81"/>
  <c r="C33" i="81"/>
  <c r="B33" i="81"/>
  <c r="B32" i="81"/>
  <c r="C31" i="81"/>
  <c r="B31" i="81"/>
  <c r="C30" i="81"/>
  <c r="B30" i="81"/>
  <c r="C29" i="81"/>
  <c r="B29" i="81"/>
  <c r="C28" i="81"/>
  <c r="B28" i="81"/>
  <c r="C27" i="81"/>
  <c r="B27" i="81"/>
  <c r="C26" i="81"/>
  <c r="B26" i="81"/>
  <c r="C25" i="81"/>
  <c r="B25" i="81"/>
  <c r="C24" i="81"/>
  <c r="B24" i="81"/>
  <c r="C23" i="81"/>
  <c r="B23" i="81"/>
  <c r="C19" i="81"/>
  <c r="B19" i="81"/>
  <c r="C18" i="81"/>
  <c r="B18" i="81"/>
  <c r="C17" i="81"/>
  <c r="B17" i="81"/>
  <c r="C16" i="81"/>
  <c r="B16" i="81"/>
  <c r="C15" i="81"/>
  <c r="B15" i="81"/>
  <c r="C14" i="81"/>
  <c r="B14" i="81"/>
  <c r="C13" i="81"/>
  <c r="B13" i="81"/>
  <c r="C12" i="81"/>
  <c r="B12" i="81"/>
  <c r="C11" i="81"/>
  <c r="B11" i="81"/>
  <c r="E347" i="80"/>
  <c r="D347" i="80"/>
  <c r="E338" i="80"/>
  <c r="D338" i="80"/>
  <c r="E49" i="81"/>
  <c r="H47" i="63"/>
  <c r="B332" i="80"/>
  <c r="A332" i="80"/>
  <c r="E329" i="80"/>
  <c r="D329" i="80"/>
  <c r="B316" i="80"/>
  <c r="A316" i="80"/>
  <c r="E313" i="80"/>
  <c r="D313" i="80"/>
  <c r="B307" i="80"/>
  <c r="A307" i="80"/>
  <c r="E304" i="80"/>
  <c r="D304" i="80"/>
  <c r="B298" i="80"/>
  <c r="A298" i="80"/>
  <c r="E295" i="80"/>
  <c r="D295" i="80"/>
  <c r="E45" i="81"/>
  <c r="H43" i="63"/>
  <c r="B289" i="80"/>
  <c r="A289" i="80"/>
  <c r="E286" i="80"/>
  <c r="D286" i="80"/>
  <c r="B280" i="80"/>
  <c r="A280" i="80"/>
  <c r="E277" i="80"/>
  <c r="D277" i="80"/>
  <c r="B271" i="80"/>
  <c r="A271" i="80"/>
  <c r="E268" i="80"/>
  <c r="D268" i="80"/>
  <c r="B262" i="80"/>
  <c r="A262" i="80"/>
  <c r="E259" i="80"/>
  <c r="D259" i="80"/>
  <c r="B253" i="80"/>
  <c r="A253" i="80"/>
  <c r="E250" i="80"/>
  <c r="D250" i="80"/>
  <c r="B244" i="80"/>
  <c r="A244" i="80"/>
  <c r="E241" i="80"/>
  <c r="D241" i="80"/>
  <c r="E39" i="81"/>
  <c r="H37" i="63"/>
  <c r="B235" i="80"/>
  <c r="A235" i="80"/>
  <c r="E232" i="80"/>
  <c r="D232" i="80"/>
  <c r="B226" i="80"/>
  <c r="A226" i="80"/>
  <c r="E223" i="80"/>
  <c r="D223" i="80"/>
  <c r="B217" i="80"/>
  <c r="A217" i="80"/>
  <c r="E214" i="80"/>
  <c r="D214" i="80"/>
  <c r="B208" i="80"/>
  <c r="A208" i="80"/>
  <c r="E205" i="80"/>
  <c r="D205" i="80"/>
  <c r="B199" i="80"/>
  <c r="A199" i="80"/>
  <c r="E196" i="80"/>
  <c r="D196" i="80"/>
  <c r="B190" i="80"/>
  <c r="A190" i="80"/>
  <c r="E187" i="80"/>
  <c r="D187" i="80"/>
  <c r="B181" i="80"/>
  <c r="A181" i="80"/>
  <c r="E178" i="80"/>
  <c r="D178" i="80"/>
  <c r="A172" i="80"/>
  <c r="E169" i="80"/>
  <c r="D169" i="80"/>
  <c r="E31" i="81"/>
  <c r="H29" i="63"/>
  <c r="B163" i="80"/>
  <c r="A163" i="80"/>
  <c r="E160" i="80"/>
  <c r="D160" i="80"/>
  <c r="B154" i="80"/>
  <c r="A154" i="80"/>
  <c r="E151" i="80"/>
  <c r="D151" i="80"/>
  <c r="B145" i="80"/>
  <c r="A145" i="80"/>
  <c r="E142" i="80"/>
  <c r="D142" i="80"/>
  <c r="E28" i="81"/>
  <c r="H26" i="63"/>
  <c r="B136" i="80"/>
  <c r="A136" i="80"/>
  <c r="E133" i="80"/>
  <c r="D133" i="80"/>
  <c r="B127" i="80"/>
  <c r="A127" i="80"/>
  <c r="E124" i="80"/>
  <c r="D124" i="80"/>
  <c r="B118" i="80"/>
  <c r="A118" i="80"/>
  <c r="E115" i="80"/>
  <c r="D115" i="80"/>
  <c r="E25" i="81"/>
  <c r="H23" i="63"/>
  <c r="B109" i="80"/>
  <c r="A109" i="80"/>
  <c r="E106" i="80"/>
  <c r="D106" i="80"/>
  <c r="B100" i="80"/>
  <c r="A100" i="80"/>
  <c r="E97" i="80"/>
  <c r="D97" i="80"/>
  <c r="B91" i="80"/>
  <c r="A91" i="80"/>
  <c r="E87" i="80"/>
  <c r="D87" i="80"/>
  <c r="E19" i="81"/>
  <c r="H17" i="63"/>
  <c r="B81" i="80"/>
  <c r="A81" i="80"/>
  <c r="E78" i="80"/>
  <c r="D78" i="80"/>
  <c r="B72" i="80"/>
  <c r="A72" i="80"/>
  <c r="E69" i="80"/>
  <c r="D69" i="80"/>
  <c r="B63" i="80"/>
  <c r="A63" i="80"/>
  <c r="E60" i="80"/>
  <c r="D60" i="80"/>
  <c r="B54" i="80"/>
  <c r="A54" i="80"/>
  <c r="E51" i="80"/>
  <c r="D51" i="80"/>
  <c r="B45" i="80"/>
  <c r="A45" i="80"/>
  <c r="E42" i="80"/>
  <c r="D42" i="80"/>
  <c r="B36" i="80"/>
  <c r="A36" i="80"/>
  <c r="E33" i="80"/>
  <c r="D33" i="80"/>
  <c r="B27" i="80"/>
  <c r="A27" i="80"/>
  <c r="E24" i="80"/>
  <c r="D24" i="80"/>
  <c r="B18" i="80"/>
  <c r="A18" i="80"/>
  <c r="E15" i="80"/>
  <c r="D15" i="80"/>
  <c r="B8" i="80"/>
  <c r="A8" i="80"/>
  <c r="A1" i="80"/>
  <c r="C50" i="79"/>
  <c r="B50" i="79"/>
  <c r="C49" i="79"/>
  <c r="B49" i="79"/>
  <c r="C48" i="79"/>
  <c r="B48" i="79"/>
  <c r="C47" i="79"/>
  <c r="B47" i="79"/>
  <c r="C46" i="79"/>
  <c r="B46" i="79"/>
  <c r="C45" i="79"/>
  <c r="B45" i="79"/>
  <c r="C44" i="79"/>
  <c r="B44" i="79"/>
  <c r="C43" i="79"/>
  <c r="B43" i="79"/>
  <c r="C42" i="79"/>
  <c r="B42" i="79"/>
  <c r="C41" i="79"/>
  <c r="B41" i="79"/>
  <c r="C40" i="79"/>
  <c r="B40" i="79"/>
  <c r="C39" i="79"/>
  <c r="B39" i="79"/>
  <c r="C38" i="79"/>
  <c r="B38" i="79"/>
  <c r="C37" i="79"/>
  <c r="B37" i="79"/>
  <c r="C36" i="79"/>
  <c r="B36" i="79"/>
  <c r="C35" i="79"/>
  <c r="B35" i="79"/>
  <c r="C34" i="79"/>
  <c r="B34" i="79"/>
  <c r="C33" i="79"/>
  <c r="B33" i="79"/>
  <c r="B32" i="79"/>
  <c r="C31" i="79"/>
  <c r="B31" i="79"/>
  <c r="C30" i="79"/>
  <c r="B30" i="79"/>
  <c r="C29" i="79"/>
  <c r="B29" i="79"/>
  <c r="C28" i="79"/>
  <c r="B28" i="79"/>
  <c r="C27" i="79"/>
  <c r="B27" i="79"/>
  <c r="C26" i="79"/>
  <c r="B26" i="79"/>
  <c r="C25" i="79"/>
  <c r="B25" i="79"/>
  <c r="C24" i="79"/>
  <c r="B24" i="79"/>
  <c r="C23" i="79"/>
  <c r="B23" i="79"/>
  <c r="C19" i="79"/>
  <c r="B19" i="79"/>
  <c r="C18" i="79"/>
  <c r="B18" i="79"/>
  <c r="C17" i="79"/>
  <c r="B17" i="79"/>
  <c r="C16" i="79"/>
  <c r="B16" i="79"/>
  <c r="C15" i="79"/>
  <c r="B15" i="79"/>
  <c r="C14" i="79"/>
  <c r="B14" i="79"/>
  <c r="C13" i="79"/>
  <c r="B13" i="79"/>
  <c r="C12" i="79"/>
  <c r="B12" i="79"/>
  <c r="C11" i="79"/>
  <c r="B11" i="79"/>
  <c r="E349" i="78"/>
  <c r="D349" i="78"/>
  <c r="E50" i="79"/>
  <c r="G48" i="63"/>
  <c r="E340" i="78"/>
  <c r="D340" i="78"/>
  <c r="B334" i="78"/>
  <c r="A334" i="78"/>
  <c r="E331" i="78"/>
  <c r="D331" i="78"/>
  <c r="B318" i="78"/>
  <c r="A318" i="78"/>
  <c r="E315" i="78"/>
  <c r="D315" i="78"/>
  <c r="B309" i="78"/>
  <c r="A309" i="78"/>
  <c r="E306" i="78"/>
  <c r="D306" i="78"/>
  <c r="E46" i="79"/>
  <c r="G44" i="63"/>
  <c r="B300" i="78"/>
  <c r="A300" i="78"/>
  <c r="E297" i="78"/>
  <c r="D297" i="78"/>
  <c r="B291" i="78"/>
  <c r="A291" i="78"/>
  <c r="E288" i="78"/>
  <c r="D288" i="78"/>
  <c r="B282" i="78"/>
  <c r="A282" i="78"/>
  <c r="E279" i="78"/>
  <c r="D279" i="78"/>
  <c r="B273" i="78"/>
  <c r="A273" i="78"/>
  <c r="E270" i="78"/>
  <c r="D270" i="78"/>
  <c r="B264" i="78"/>
  <c r="A264" i="78"/>
  <c r="E261" i="78"/>
  <c r="D261" i="78"/>
  <c r="E41" i="79"/>
  <c r="G39" i="63"/>
  <c r="B255" i="78"/>
  <c r="A255" i="78"/>
  <c r="E252" i="78"/>
  <c r="D252" i="78"/>
  <c r="B246" i="78"/>
  <c r="A246" i="78"/>
  <c r="E243" i="78"/>
  <c r="D243" i="78"/>
  <c r="E39" i="79"/>
  <c r="G37" i="63"/>
  <c r="B237" i="78"/>
  <c r="A237" i="78"/>
  <c r="E234" i="78"/>
  <c r="D234" i="78"/>
  <c r="E38" i="79"/>
  <c r="G36" i="63"/>
  <c r="B228" i="78"/>
  <c r="A228" i="78"/>
  <c r="E225" i="78"/>
  <c r="D225" i="78"/>
  <c r="B219" i="78"/>
  <c r="A219" i="78"/>
  <c r="E216" i="78"/>
  <c r="D216" i="78"/>
  <c r="E36" i="79"/>
  <c r="G34" i="63"/>
  <c r="B210" i="78"/>
  <c r="A210" i="78"/>
  <c r="E207" i="78"/>
  <c r="D207" i="78"/>
  <c r="E35" i="79"/>
  <c r="G33" i="63"/>
  <c r="B201" i="78"/>
  <c r="A201" i="78"/>
  <c r="E198" i="78"/>
  <c r="D198" i="78"/>
  <c r="E34" i="79"/>
  <c r="G32" i="63"/>
  <c r="B192" i="78"/>
  <c r="A192" i="78"/>
  <c r="E189" i="78"/>
  <c r="D189" i="78"/>
  <c r="B183" i="78"/>
  <c r="A183" i="78"/>
  <c r="E180" i="78"/>
  <c r="D180" i="78"/>
  <c r="A174" i="78"/>
  <c r="E171" i="78"/>
  <c r="D171" i="78"/>
  <c r="B165" i="78"/>
  <c r="A165" i="78"/>
  <c r="E162" i="78"/>
  <c r="D162" i="78"/>
  <c r="E30" i="79"/>
  <c r="G28" i="63"/>
  <c r="B156" i="78"/>
  <c r="A156" i="78"/>
  <c r="E153" i="78"/>
  <c r="D153" i="78"/>
  <c r="B147" i="78"/>
  <c r="A147" i="78"/>
  <c r="E144" i="78"/>
  <c r="D144" i="78"/>
  <c r="B138" i="78"/>
  <c r="A138" i="78"/>
  <c r="E135" i="78"/>
  <c r="D135" i="78"/>
  <c r="B129" i="78"/>
  <c r="A129" i="78"/>
  <c r="E126" i="78"/>
  <c r="D126" i="78"/>
  <c r="E26" i="79"/>
  <c r="G24" i="63"/>
  <c r="B120" i="78"/>
  <c r="A120" i="78"/>
  <c r="E117" i="78"/>
  <c r="D117" i="78"/>
  <c r="B111" i="78"/>
  <c r="A111" i="78"/>
  <c r="E108" i="78"/>
  <c r="D108" i="78"/>
  <c r="B102" i="78"/>
  <c r="A102" i="78"/>
  <c r="E99" i="78"/>
  <c r="D99" i="78"/>
  <c r="E23" i="79"/>
  <c r="G21" i="63"/>
  <c r="B93" i="78"/>
  <c r="A93" i="78"/>
  <c r="E89" i="78"/>
  <c r="D89" i="78"/>
  <c r="B83" i="78"/>
  <c r="A83" i="78"/>
  <c r="E80" i="78"/>
  <c r="D80" i="78"/>
  <c r="E18" i="79"/>
  <c r="G16" i="63"/>
  <c r="B74" i="78"/>
  <c r="A74" i="78"/>
  <c r="E71" i="78"/>
  <c r="D71" i="78"/>
  <c r="B65" i="78"/>
  <c r="A65" i="78"/>
  <c r="E62" i="78"/>
  <c r="D62" i="78"/>
  <c r="E16" i="79"/>
  <c r="G14" i="63"/>
  <c r="B56" i="78"/>
  <c r="A56" i="78"/>
  <c r="E53" i="78"/>
  <c r="D53" i="78"/>
  <c r="B47" i="78"/>
  <c r="A47" i="78"/>
  <c r="E44" i="78"/>
  <c r="D44" i="78"/>
  <c r="B38" i="78"/>
  <c r="A38" i="78"/>
  <c r="E35" i="78"/>
  <c r="D35" i="78"/>
  <c r="B29" i="78"/>
  <c r="A29" i="78"/>
  <c r="E26" i="78"/>
  <c r="D26" i="78"/>
  <c r="B18" i="78"/>
  <c r="A18" i="78"/>
  <c r="E15" i="78"/>
  <c r="D15" i="78"/>
  <c r="B8" i="78"/>
  <c r="A8" i="78"/>
  <c r="A1" i="78"/>
  <c r="C50" i="77"/>
  <c r="B50" i="77"/>
  <c r="C49" i="77"/>
  <c r="B49" i="77"/>
  <c r="C48" i="77"/>
  <c r="B48" i="77"/>
  <c r="C47" i="77"/>
  <c r="B47" i="77"/>
  <c r="C46" i="77"/>
  <c r="B46" i="77"/>
  <c r="C45" i="77"/>
  <c r="B45" i="77"/>
  <c r="C44" i="77"/>
  <c r="B44" i="77"/>
  <c r="C43" i="77"/>
  <c r="B43" i="77"/>
  <c r="C42" i="77"/>
  <c r="B42" i="77"/>
  <c r="C41" i="77"/>
  <c r="B41" i="77"/>
  <c r="C40" i="77"/>
  <c r="B40" i="77"/>
  <c r="C39" i="77"/>
  <c r="B39" i="77"/>
  <c r="C38" i="77"/>
  <c r="B38" i="77"/>
  <c r="C37" i="77"/>
  <c r="B37" i="77"/>
  <c r="C36" i="77"/>
  <c r="B36" i="77"/>
  <c r="C35" i="77"/>
  <c r="B35" i="77"/>
  <c r="C34" i="77"/>
  <c r="B34" i="77"/>
  <c r="C33" i="77"/>
  <c r="B33" i="77"/>
  <c r="B32" i="77"/>
  <c r="C31" i="77"/>
  <c r="B31" i="77"/>
  <c r="C30" i="77"/>
  <c r="B30" i="77"/>
  <c r="C29" i="77"/>
  <c r="B29" i="77"/>
  <c r="C28" i="77"/>
  <c r="B28" i="77"/>
  <c r="C27" i="77"/>
  <c r="B27" i="77"/>
  <c r="C26" i="77"/>
  <c r="B26" i="77"/>
  <c r="C25" i="77"/>
  <c r="B25" i="77"/>
  <c r="C24" i="77"/>
  <c r="B24" i="77"/>
  <c r="C23" i="77"/>
  <c r="B23" i="77"/>
  <c r="C19" i="77"/>
  <c r="B19" i="77"/>
  <c r="C18" i="77"/>
  <c r="B18" i="77"/>
  <c r="C17" i="77"/>
  <c r="B17" i="77"/>
  <c r="C16" i="77"/>
  <c r="B16" i="77"/>
  <c r="C15" i="77"/>
  <c r="B15" i="77"/>
  <c r="C14" i="77"/>
  <c r="B14" i="77"/>
  <c r="C13" i="77"/>
  <c r="B13" i="77"/>
  <c r="C12" i="77"/>
  <c r="B12" i="77"/>
  <c r="C11" i="77"/>
  <c r="B11" i="77"/>
  <c r="B332" i="76"/>
  <c r="A332" i="76"/>
  <c r="B316" i="76"/>
  <c r="A316" i="76"/>
  <c r="B307" i="76"/>
  <c r="A307" i="76"/>
  <c r="E46" i="77"/>
  <c r="F44" i="63"/>
  <c r="B298" i="76"/>
  <c r="A298" i="76"/>
  <c r="B289" i="76"/>
  <c r="A289" i="76"/>
  <c r="E44" i="77"/>
  <c r="F42" i="63"/>
  <c r="B280" i="76"/>
  <c r="A280" i="76"/>
  <c r="E43" i="77"/>
  <c r="F41" i="63"/>
  <c r="B271" i="76"/>
  <c r="A271" i="76"/>
  <c r="B262" i="76"/>
  <c r="A262" i="76"/>
  <c r="E41" i="77"/>
  <c r="F39" i="63"/>
  <c r="B253" i="76"/>
  <c r="A253" i="76"/>
  <c r="B244" i="76"/>
  <c r="A244" i="76"/>
  <c r="E39" i="77"/>
  <c r="F37" i="63"/>
  <c r="B235" i="76"/>
  <c r="A235" i="76"/>
  <c r="B226" i="76"/>
  <c r="A226" i="76"/>
  <c r="B217" i="76"/>
  <c r="A217" i="76"/>
  <c r="B208" i="76"/>
  <c r="A208" i="76"/>
  <c r="B199" i="76"/>
  <c r="A199" i="76"/>
  <c r="B190" i="76"/>
  <c r="A190" i="76"/>
  <c r="B181" i="76"/>
  <c r="A181" i="76"/>
  <c r="B163" i="76"/>
  <c r="A163" i="76"/>
  <c r="B154" i="76"/>
  <c r="A154" i="76"/>
  <c r="E29" i="77"/>
  <c r="F27" i="63"/>
  <c r="B145" i="76"/>
  <c r="A145" i="76"/>
  <c r="B136" i="76"/>
  <c r="A136" i="76"/>
  <c r="B127" i="76"/>
  <c r="A127" i="76"/>
  <c r="B118" i="76"/>
  <c r="A118" i="76"/>
  <c r="B109" i="76"/>
  <c r="A109" i="76"/>
  <c r="B100" i="76"/>
  <c r="A100" i="76"/>
  <c r="B91" i="76"/>
  <c r="A91" i="76"/>
  <c r="B81" i="76"/>
  <c r="A81" i="76"/>
  <c r="B72" i="76"/>
  <c r="A72" i="76"/>
  <c r="E17" i="77"/>
  <c r="F15" i="63"/>
  <c r="B63" i="76"/>
  <c r="A63" i="76"/>
  <c r="E16" i="77"/>
  <c r="F14" i="63"/>
  <c r="B54" i="76"/>
  <c r="A54" i="76"/>
  <c r="E15" i="77"/>
  <c r="F13" i="63"/>
  <c r="B45" i="76"/>
  <c r="A45" i="76"/>
  <c r="B36" i="76"/>
  <c r="A36" i="76"/>
  <c r="B27" i="76"/>
  <c r="A27" i="76"/>
  <c r="E12" i="77"/>
  <c r="F10" i="63"/>
  <c r="B18" i="76"/>
  <c r="A18" i="76"/>
  <c r="B8" i="76"/>
  <c r="A8" i="76"/>
  <c r="A1" i="76"/>
  <c r="C50" i="75"/>
  <c r="B50" i="75"/>
  <c r="C49" i="75"/>
  <c r="B49" i="75"/>
  <c r="C48" i="75"/>
  <c r="B48" i="75"/>
  <c r="C47" i="75"/>
  <c r="B47" i="75"/>
  <c r="C46" i="75"/>
  <c r="B46" i="75"/>
  <c r="C45" i="75"/>
  <c r="B45" i="75"/>
  <c r="C44" i="75"/>
  <c r="B44" i="75"/>
  <c r="C43" i="75"/>
  <c r="B43" i="75"/>
  <c r="C42" i="75"/>
  <c r="B42" i="75"/>
  <c r="C41" i="75"/>
  <c r="B41" i="75"/>
  <c r="C40" i="75"/>
  <c r="B40" i="75"/>
  <c r="C39" i="75"/>
  <c r="B39" i="75"/>
  <c r="C38" i="75"/>
  <c r="B38" i="75"/>
  <c r="C37" i="75"/>
  <c r="B37" i="75"/>
  <c r="C36" i="75"/>
  <c r="B36" i="75"/>
  <c r="C35" i="75"/>
  <c r="B35" i="75"/>
  <c r="C34" i="75"/>
  <c r="B34" i="75"/>
  <c r="C33" i="75"/>
  <c r="B33" i="75"/>
  <c r="B32" i="75"/>
  <c r="C31" i="75"/>
  <c r="B31" i="75"/>
  <c r="C30" i="75"/>
  <c r="B30" i="75"/>
  <c r="C29" i="75"/>
  <c r="B29" i="75"/>
  <c r="C28" i="75"/>
  <c r="B28" i="75"/>
  <c r="C27" i="75"/>
  <c r="B27" i="75"/>
  <c r="C26" i="75"/>
  <c r="B26" i="75"/>
  <c r="C25" i="75"/>
  <c r="B25" i="75"/>
  <c r="C24" i="75"/>
  <c r="B24" i="75"/>
  <c r="C23" i="75"/>
  <c r="B23" i="75"/>
  <c r="C19" i="75"/>
  <c r="B19" i="75"/>
  <c r="C18" i="75"/>
  <c r="B18" i="75"/>
  <c r="C17" i="75"/>
  <c r="B17" i="75"/>
  <c r="C16" i="75"/>
  <c r="B16" i="75"/>
  <c r="C15" i="75"/>
  <c r="B15" i="75"/>
  <c r="C14" i="75"/>
  <c r="B14" i="75"/>
  <c r="C13" i="75"/>
  <c r="B13" i="75"/>
  <c r="B12" i="75"/>
  <c r="C11" i="75"/>
  <c r="B11" i="75"/>
  <c r="C50" i="74"/>
  <c r="B50" i="74"/>
  <c r="C49" i="74"/>
  <c r="B49" i="74"/>
  <c r="C48" i="74"/>
  <c r="B48" i="74"/>
  <c r="C47" i="74"/>
  <c r="B47" i="74"/>
  <c r="C46" i="74"/>
  <c r="B46" i="74"/>
  <c r="C45" i="74"/>
  <c r="B45" i="74"/>
  <c r="C44" i="74"/>
  <c r="B44" i="74"/>
  <c r="C43" i="74"/>
  <c r="B43" i="74"/>
  <c r="C42" i="74"/>
  <c r="B42" i="74"/>
  <c r="C41" i="74"/>
  <c r="B41" i="74"/>
  <c r="C40" i="74"/>
  <c r="B40" i="74"/>
  <c r="C39" i="74"/>
  <c r="B39" i="74"/>
  <c r="C38" i="74"/>
  <c r="B38" i="74"/>
  <c r="C37" i="74"/>
  <c r="B37" i="74"/>
  <c r="C36" i="74"/>
  <c r="B36" i="74"/>
  <c r="C35" i="74"/>
  <c r="B35" i="74"/>
  <c r="C34" i="74"/>
  <c r="B34" i="74"/>
  <c r="C33" i="74"/>
  <c r="B33" i="74"/>
  <c r="B32" i="74"/>
  <c r="C31" i="74"/>
  <c r="B31" i="74"/>
  <c r="C30" i="74"/>
  <c r="B30" i="74"/>
  <c r="C29" i="74"/>
  <c r="B29" i="74"/>
  <c r="C28" i="74"/>
  <c r="B28" i="74"/>
  <c r="C27" i="74"/>
  <c r="B27" i="74"/>
  <c r="C26" i="74"/>
  <c r="B26" i="74"/>
  <c r="C25" i="74"/>
  <c r="B25" i="74"/>
  <c r="C24" i="74"/>
  <c r="B24" i="74"/>
  <c r="C23" i="74"/>
  <c r="B23" i="74"/>
  <c r="C19" i="74"/>
  <c r="B19" i="74"/>
  <c r="C18" i="74"/>
  <c r="B18" i="74"/>
  <c r="C17" i="74"/>
  <c r="B17" i="74"/>
  <c r="C16" i="74"/>
  <c r="B16" i="74"/>
  <c r="C15" i="74"/>
  <c r="B15" i="74"/>
  <c r="C14" i="74"/>
  <c r="B14" i="74"/>
  <c r="C13" i="74"/>
  <c r="B13" i="74"/>
  <c r="C12" i="74"/>
  <c r="B12" i="74"/>
  <c r="C11" i="74"/>
  <c r="B11" i="74"/>
  <c r="E347" i="73"/>
  <c r="D347" i="73"/>
  <c r="E338" i="73"/>
  <c r="D338" i="73"/>
  <c r="E49" i="74"/>
  <c r="E47" i="63"/>
  <c r="B332" i="73"/>
  <c r="A332" i="73"/>
  <c r="E329" i="73"/>
  <c r="D329" i="73"/>
  <c r="E48" i="74"/>
  <c r="E46" i="63"/>
  <c r="B316" i="73"/>
  <c r="A316" i="73"/>
  <c r="E313" i="73"/>
  <c r="D313" i="73"/>
  <c r="E47" i="74"/>
  <c r="E45" i="63"/>
  <c r="B307" i="73"/>
  <c r="A307" i="73"/>
  <c r="E304" i="73"/>
  <c r="D304" i="73"/>
  <c r="E46" i="74"/>
  <c r="E44" i="63"/>
  <c r="B298" i="73"/>
  <c r="A298" i="73"/>
  <c r="E295" i="73"/>
  <c r="D295" i="73"/>
  <c r="E45" i="74"/>
  <c r="E43" i="63"/>
  <c r="B289" i="73"/>
  <c r="A289" i="73"/>
  <c r="E286" i="73"/>
  <c r="D286" i="73"/>
  <c r="E44" i="74"/>
  <c r="E42" i="63"/>
  <c r="B280" i="73"/>
  <c r="A280" i="73"/>
  <c r="E277" i="73"/>
  <c r="D277" i="73"/>
  <c r="E43" i="74"/>
  <c r="E41" i="63"/>
  <c r="B271" i="73"/>
  <c r="A271" i="73"/>
  <c r="E268" i="73"/>
  <c r="D268" i="73"/>
  <c r="E42" i="74"/>
  <c r="E40" i="63"/>
  <c r="B262" i="73"/>
  <c r="A262" i="73"/>
  <c r="E259" i="73"/>
  <c r="D259" i="73"/>
  <c r="E41" i="74"/>
  <c r="E39" i="63"/>
  <c r="B253" i="73"/>
  <c r="A253" i="73"/>
  <c r="E250" i="73"/>
  <c r="D250" i="73"/>
  <c r="E40" i="74"/>
  <c r="E38" i="63"/>
  <c r="B244" i="73"/>
  <c r="A244" i="73"/>
  <c r="E241" i="73"/>
  <c r="D241" i="73"/>
  <c r="B235" i="73"/>
  <c r="A235" i="73"/>
  <c r="E232" i="73"/>
  <c r="D232" i="73"/>
  <c r="B226" i="73"/>
  <c r="A226" i="73"/>
  <c r="E223" i="73"/>
  <c r="D223" i="73"/>
  <c r="E37" i="74"/>
  <c r="E35" i="63"/>
  <c r="B217" i="73"/>
  <c r="A217" i="73"/>
  <c r="E214" i="73"/>
  <c r="D214" i="73"/>
  <c r="B208" i="73"/>
  <c r="A208" i="73"/>
  <c r="E205" i="73"/>
  <c r="D205" i="73"/>
  <c r="B199" i="73"/>
  <c r="A199" i="73"/>
  <c r="E196" i="73"/>
  <c r="D196" i="73"/>
  <c r="B190" i="73"/>
  <c r="A190" i="73"/>
  <c r="E187" i="73"/>
  <c r="D187" i="73"/>
  <c r="B181" i="73"/>
  <c r="A181" i="73"/>
  <c r="E178" i="73"/>
  <c r="D178" i="73"/>
  <c r="A172" i="73"/>
  <c r="E169" i="73"/>
  <c r="D169" i="73"/>
  <c r="B163" i="73"/>
  <c r="A163" i="73"/>
  <c r="E160" i="73"/>
  <c r="D160" i="73"/>
  <c r="E30" i="74"/>
  <c r="E28" i="63"/>
  <c r="B154" i="73"/>
  <c r="A154" i="73"/>
  <c r="E151" i="73"/>
  <c r="D151" i="73"/>
  <c r="E29" i="74"/>
  <c r="E27" i="63"/>
  <c r="B145" i="73"/>
  <c r="A145" i="73"/>
  <c r="E142" i="73"/>
  <c r="D142" i="73"/>
  <c r="E28" i="74"/>
  <c r="E26" i="63"/>
  <c r="B136" i="73"/>
  <c r="A136" i="73"/>
  <c r="E133" i="73"/>
  <c r="D133" i="73"/>
  <c r="E27" i="74"/>
  <c r="E25" i="63"/>
  <c r="B127" i="73"/>
  <c r="A127" i="73"/>
  <c r="E124" i="73"/>
  <c r="D124" i="73"/>
  <c r="B118" i="73"/>
  <c r="A118" i="73"/>
  <c r="E115" i="73"/>
  <c r="D115" i="73"/>
  <c r="B109" i="73"/>
  <c r="A109" i="73"/>
  <c r="E106" i="73"/>
  <c r="D106" i="73"/>
  <c r="E24" i="74"/>
  <c r="E22" i="63"/>
  <c r="B100" i="73"/>
  <c r="A100" i="73"/>
  <c r="E23" i="74"/>
  <c r="E21" i="63"/>
  <c r="B91" i="73"/>
  <c r="A91" i="73"/>
  <c r="E87" i="73"/>
  <c r="D87" i="73"/>
  <c r="B81" i="73"/>
  <c r="A81" i="73"/>
  <c r="E78" i="73"/>
  <c r="D78" i="73"/>
  <c r="E18" i="74"/>
  <c r="E16" i="63"/>
  <c r="B72" i="73"/>
  <c r="A72" i="73"/>
  <c r="E69" i="73"/>
  <c r="D69" i="73"/>
  <c r="B63" i="73"/>
  <c r="A63" i="73"/>
  <c r="E60" i="73"/>
  <c r="D60" i="73"/>
  <c r="B54" i="73"/>
  <c r="A54" i="73"/>
  <c r="E51" i="73"/>
  <c r="D51" i="73"/>
  <c r="E15" i="74"/>
  <c r="E13" i="63"/>
  <c r="B45" i="73"/>
  <c r="A45" i="73"/>
  <c r="E42" i="73"/>
  <c r="D42" i="73"/>
  <c r="E14" i="74"/>
  <c r="E12" i="63"/>
  <c r="B36" i="73"/>
  <c r="A36" i="73"/>
  <c r="E33" i="73"/>
  <c r="D33" i="73"/>
  <c r="B27" i="73"/>
  <c r="A27" i="73"/>
  <c r="E24" i="73"/>
  <c r="D24" i="73"/>
  <c r="E12" i="74"/>
  <c r="E10" i="63"/>
  <c r="B18" i="73"/>
  <c r="A18" i="73"/>
  <c r="D15" i="73"/>
  <c r="B8" i="73"/>
  <c r="A8" i="73"/>
  <c r="A1" i="73"/>
  <c r="C50" i="72"/>
  <c r="B50" i="72"/>
  <c r="C49" i="72"/>
  <c r="B49" i="72"/>
  <c r="C48" i="72"/>
  <c r="B48" i="72"/>
  <c r="C47" i="72"/>
  <c r="B47" i="72"/>
  <c r="C46" i="72"/>
  <c r="B46" i="72"/>
  <c r="C45" i="72"/>
  <c r="B45" i="72"/>
  <c r="C44" i="72"/>
  <c r="B44" i="72"/>
  <c r="C43" i="72"/>
  <c r="B43" i="72"/>
  <c r="C42" i="72"/>
  <c r="B42" i="72"/>
  <c r="C41" i="72"/>
  <c r="B41" i="72"/>
  <c r="C40" i="72"/>
  <c r="B40" i="72"/>
  <c r="C39" i="72"/>
  <c r="B39" i="72"/>
  <c r="C38" i="72"/>
  <c r="B38" i="72"/>
  <c r="C37" i="72"/>
  <c r="B37" i="72"/>
  <c r="C36" i="72"/>
  <c r="B36" i="72"/>
  <c r="C35" i="72"/>
  <c r="B35" i="72"/>
  <c r="C34" i="72"/>
  <c r="B34" i="72"/>
  <c r="C33" i="72"/>
  <c r="B33" i="72"/>
  <c r="B32" i="72"/>
  <c r="C31" i="72"/>
  <c r="B31" i="72"/>
  <c r="C30" i="72"/>
  <c r="B30" i="72"/>
  <c r="C29" i="72"/>
  <c r="B29" i="72"/>
  <c r="C28" i="72"/>
  <c r="B28" i="72"/>
  <c r="C27" i="72"/>
  <c r="B27" i="72"/>
  <c r="C26" i="72"/>
  <c r="B26" i="72"/>
  <c r="C25" i="72"/>
  <c r="B25" i="72"/>
  <c r="C24" i="72"/>
  <c r="B24" i="72"/>
  <c r="C23" i="72"/>
  <c r="B23" i="72"/>
  <c r="C19" i="72"/>
  <c r="B19" i="72"/>
  <c r="C18" i="72"/>
  <c r="B18" i="72"/>
  <c r="C17" i="72"/>
  <c r="B17" i="72"/>
  <c r="C16" i="72"/>
  <c r="B16" i="72"/>
  <c r="C15" i="72"/>
  <c r="B15" i="72"/>
  <c r="C14" i="72"/>
  <c r="B14" i="72"/>
  <c r="C13" i="72"/>
  <c r="B13" i="72"/>
  <c r="C12" i="72"/>
  <c r="B12" i="72"/>
  <c r="C11" i="72"/>
  <c r="B11" i="72"/>
  <c r="B335" i="71"/>
  <c r="A335" i="71"/>
  <c r="E48" i="72"/>
  <c r="D46" i="63"/>
  <c r="B319" i="71"/>
  <c r="A319" i="71"/>
  <c r="B310" i="71"/>
  <c r="A310" i="71"/>
  <c r="E46" i="72"/>
  <c r="D44" i="63"/>
  <c r="B301" i="71"/>
  <c r="A301" i="71"/>
  <c r="E45" i="72"/>
  <c r="D43" i="63"/>
  <c r="B292" i="71"/>
  <c r="A292" i="71"/>
  <c r="B283" i="71"/>
  <c r="A283" i="71"/>
  <c r="E43" i="72"/>
  <c r="D41" i="63"/>
  <c r="B274" i="71"/>
  <c r="A274" i="71"/>
  <c r="E42" i="72"/>
  <c r="D40" i="63"/>
  <c r="B265" i="71"/>
  <c r="A265" i="71"/>
  <c r="B256" i="71"/>
  <c r="A256" i="71"/>
  <c r="B247" i="71"/>
  <c r="A247" i="71"/>
  <c r="E39" i="72"/>
  <c r="D37" i="63"/>
  <c r="B238" i="71"/>
  <c r="A238" i="71"/>
  <c r="E38" i="72"/>
  <c r="D36" i="63"/>
  <c r="B229" i="71"/>
  <c r="A229" i="71"/>
  <c r="B220" i="71"/>
  <c r="A220" i="71"/>
  <c r="E36" i="72"/>
  <c r="D34" i="63"/>
  <c r="B211" i="71"/>
  <c r="A211" i="71"/>
  <c r="B202" i="71"/>
  <c r="A202" i="71"/>
  <c r="E34" i="72"/>
  <c r="D32" i="63"/>
  <c r="B193" i="71"/>
  <c r="A193" i="71"/>
  <c r="E33" i="72"/>
  <c r="B184" i="71"/>
  <c r="A184" i="71"/>
  <c r="E32" i="72"/>
  <c r="D30" i="63"/>
  <c r="A175" i="71"/>
  <c r="E31" i="72"/>
  <c r="D29" i="63"/>
  <c r="B166" i="71"/>
  <c r="A166" i="71"/>
  <c r="B157" i="71"/>
  <c r="A157" i="71"/>
  <c r="E29" i="72"/>
  <c r="D27" i="63"/>
  <c r="B148" i="71"/>
  <c r="A148" i="71"/>
  <c r="B139" i="71"/>
  <c r="A139" i="71"/>
  <c r="E27" i="72"/>
  <c r="D25" i="63"/>
  <c r="B130" i="71"/>
  <c r="A130" i="71"/>
  <c r="B121" i="71"/>
  <c r="A121" i="71"/>
  <c r="E25" i="72"/>
  <c r="D23" i="63"/>
  <c r="B112" i="71"/>
  <c r="A112" i="71"/>
  <c r="B103" i="71"/>
  <c r="A103" i="71"/>
  <c r="E23" i="72"/>
  <c r="D21" i="63"/>
  <c r="B94" i="71"/>
  <c r="A94" i="71"/>
  <c r="B84" i="71"/>
  <c r="A84" i="71"/>
  <c r="E18" i="72"/>
  <c r="B75" i="71"/>
  <c r="A75" i="71"/>
  <c r="E17" i="72"/>
  <c r="B66" i="71"/>
  <c r="A66" i="71"/>
  <c r="E16" i="72"/>
  <c r="D14" i="63"/>
  <c r="B57" i="71"/>
  <c r="A57" i="71"/>
  <c r="B48" i="71"/>
  <c r="A48" i="71"/>
  <c r="E14" i="72"/>
  <c r="D12" i="63"/>
  <c r="B39" i="71"/>
  <c r="A39" i="71"/>
  <c r="B30" i="71"/>
  <c r="A30" i="71"/>
  <c r="B21" i="71"/>
  <c r="A21" i="71"/>
  <c r="E11" i="72"/>
  <c r="D9" i="63"/>
  <c r="B8" i="71"/>
  <c r="A8" i="71"/>
  <c r="A1" i="71"/>
  <c r="E46" i="14"/>
  <c r="E45" i="14"/>
  <c r="E43" i="14"/>
  <c r="E41" i="14"/>
  <c r="E37" i="14"/>
  <c r="C35" i="63"/>
  <c r="E34" i="14"/>
  <c r="E33" i="14"/>
  <c r="C31" i="63"/>
  <c r="E30" i="14"/>
  <c r="C28" i="63"/>
  <c r="E29" i="14"/>
  <c r="C27" i="63"/>
  <c r="E27" i="14"/>
  <c r="C25" i="63"/>
  <c r="E26" i="14"/>
  <c r="C24" i="63"/>
  <c r="E17" i="14"/>
  <c r="C15" i="63"/>
  <c r="E14" i="14"/>
  <c r="E13" i="14"/>
  <c r="C50" i="14"/>
  <c r="B48" i="63"/>
  <c r="B50" i="14"/>
  <c r="A48" i="63"/>
  <c r="C49" i="14"/>
  <c r="B47" i="63"/>
  <c r="B49" i="14"/>
  <c r="A47" i="63"/>
  <c r="C48" i="14"/>
  <c r="B46" i="63"/>
  <c r="C47" i="14"/>
  <c r="B45" i="63"/>
  <c r="C46" i="14"/>
  <c r="B44" i="63"/>
  <c r="B46" i="14"/>
  <c r="A44" i="63"/>
  <c r="B47" i="14"/>
  <c r="A45" i="63"/>
  <c r="B48" i="14"/>
  <c r="A46" i="63"/>
  <c r="C45" i="14"/>
  <c r="B43" i="63"/>
  <c r="B45" i="14"/>
  <c r="A43" i="63"/>
  <c r="C44" i="14"/>
  <c r="B42" i="63"/>
  <c r="C43" i="14"/>
  <c r="B41" i="63"/>
  <c r="B44" i="14"/>
  <c r="A42" i="63"/>
  <c r="B43" i="14"/>
  <c r="A41" i="63"/>
  <c r="C42" i="14"/>
  <c r="B40" i="63"/>
  <c r="C41" i="14"/>
  <c r="B39" i="63"/>
  <c r="C40" i="14"/>
  <c r="B38" i="63"/>
  <c r="C39" i="14"/>
  <c r="B37" i="63"/>
  <c r="C38" i="14"/>
  <c r="B36" i="63"/>
  <c r="C37" i="14"/>
  <c r="B35" i="63"/>
  <c r="C36" i="14"/>
  <c r="B34" i="63"/>
  <c r="C35" i="14"/>
  <c r="B33" i="63"/>
  <c r="C34" i="14"/>
  <c r="B32" i="63"/>
  <c r="C33" i="14"/>
  <c r="B31" i="63"/>
  <c r="B37" i="14"/>
  <c r="A35" i="63"/>
  <c r="B38" i="14"/>
  <c r="A36" i="63"/>
  <c r="B39" i="14"/>
  <c r="A37" i="63"/>
  <c r="B40" i="14"/>
  <c r="A38" i="63"/>
  <c r="B41" i="14"/>
  <c r="A39" i="63"/>
  <c r="B42" i="14"/>
  <c r="A40" i="63"/>
  <c r="B36" i="14"/>
  <c r="A34" i="63"/>
  <c r="B33" i="14"/>
  <c r="A31" i="63"/>
  <c r="B34" i="14"/>
  <c r="A32" i="63"/>
  <c r="B35" i="14"/>
  <c r="A33" i="63"/>
  <c r="B32" i="14"/>
  <c r="A30" i="63"/>
  <c r="C24" i="14"/>
  <c r="B22" i="63"/>
  <c r="C25" i="14"/>
  <c r="B23" i="63"/>
  <c r="C26" i="14"/>
  <c r="B24" i="63"/>
  <c r="C27" i="14"/>
  <c r="B25" i="63"/>
  <c r="C28" i="14"/>
  <c r="B26" i="63"/>
  <c r="C29" i="14"/>
  <c r="B27" i="63"/>
  <c r="C30" i="14"/>
  <c r="B28" i="63"/>
  <c r="C31" i="14"/>
  <c r="B29" i="63"/>
  <c r="B24" i="14"/>
  <c r="A22" i="63"/>
  <c r="B25" i="14"/>
  <c r="A23" i="63"/>
  <c r="B26" i="14"/>
  <c r="A24" i="63"/>
  <c r="B27" i="14"/>
  <c r="A25" i="63"/>
  <c r="B28" i="14"/>
  <c r="A26" i="63"/>
  <c r="B29" i="14"/>
  <c r="A27" i="63"/>
  <c r="B30" i="14"/>
  <c r="A28" i="63"/>
  <c r="B31" i="14"/>
  <c r="A29" i="63"/>
  <c r="C23" i="14"/>
  <c r="B21" i="63"/>
  <c r="B23" i="14"/>
  <c r="A21" i="63"/>
  <c r="C12" i="14"/>
  <c r="C13" i="14"/>
  <c r="C14" i="14"/>
  <c r="C15" i="14"/>
  <c r="C16" i="14"/>
  <c r="C17" i="14"/>
  <c r="C18" i="14"/>
  <c r="C19" i="14"/>
  <c r="C11" i="14"/>
  <c r="B12" i="14"/>
  <c r="B13" i="14"/>
  <c r="B14" i="14"/>
  <c r="B15" i="14"/>
  <c r="B16" i="14"/>
  <c r="B17" i="14"/>
  <c r="B18" i="14"/>
  <c r="B19" i="14"/>
  <c r="B11" i="14"/>
  <c r="B332" i="16"/>
  <c r="A332" i="16"/>
  <c r="B280" i="16"/>
  <c r="A1" i="16"/>
  <c r="B316" i="16"/>
  <c r="A316" i="16"/>
  <c r="B307" i="16"/>
  <c r="A307" i="16"/>
  <c r="B298" i="16"/>
  <c r="A298" i="16"/>
  <c r="B289" i="16"/>
  <c r="A289" i="16"/>
  <c r="A280" i="16"/>
  <c r="B271" i="16"/>
  <c r="A271" i="16"/>
  <c r="B262" i="16"/>
  <c r="A262" i="16"/>
  <c r="B253" i="16"/>
  <c r="A253" i="16"/>
  <c r="B244" i="16"/>
  <c r="A244" i="16"/>
  <c r="B235" i="16"/>
  <c r="A235" i="16"/>
  <c r="B226" i="16"/>
  <c r="A226" i="16"/>
  <c r="B217" i="16"/>
  <c r="A217" i="16"/>
  <c r="B208" i="16"/>
  <c r="A208" i="16"/>
  <c r="B199" i="16"/>
  <c r="B190" i="16"/>
  <c r="A199" i="16"/>
  <c r="A190" i="16"/>
  <c r="B181" i="16"/>
  <c r="A181" i="16"/>
  <c r="A172" i="16"/>
  <c r="B163" i="16"/>
  <c r="A163" i="16"/>
  <c r="B154" i="16"/>
  <c r="A154" i="16"/>
  <c r="B145" i="16"/>
  <c r="A145" i="16"/>
  <c r="B136" i="16"/>
  <c r="A136" i="16"/>
  <c r="B127" i="16"/>
  <c r="A127" i="16"/>
  <c r="B118" i="16"/>
  <c r="A118" i="16"/>
  <c r="B109" i="16"/>
  <c r="A109" i="16"/>
  <c r="B100" i="16"/>
  <c r="A100" i="16"/>
  <c r="B91" i="16"/>
  <c r="A91" i="16"/>
  <c r="B81" i="16"/>
  <c r="A81" i="16"/>
  <c r="B72" i="16"/>
  <c r="A72" i="16"/>
  <c r="B63" i="16"/>
  <c r="A63" i="16"/>
  <c r="B54" i="16"/>
  <c r="A54" i="16"/>
  <c r="B45" i="16"/>
  <c r="A45" i="16"/>
  <c r="B36" i="16"/>
  <c r="A36" i="16"/>
  <c r="B27" i="16"/>
  <c r="A27" i="16"/>
  <c r="B18" i="16"/>
  <c r="A18" i="16"/>
  <c r="B8" i="16"/>
  <c r="A8" i="16"/>
  <c r="F11" i="16"/>
  <c r="F12" i="16"/>
  <c r="F13" i="16"/>
  <c r="F14" i="16"/>
  <c r="F20" i="16"/>
  <c r="F21" i="16"/>
  <c r="F22" i="16"/>
  <c r="F23" i="16"/>
  <c r="F28" i="16"/>
  <c r="F29" i="16"/>
  <c r="F30" i="16"/>
  <c r="F31" i="16"/>
  <c r="F32" i="16"/>
  <c r="F37" i="16"/>
  <c r="F38" i="16"/>
  <c r="F39" i="16"/>
  <c r="F40" i="16"/>
  <c r="F41" i="16"/>
  <c r="F46" i="16"/>
  <c r="F47" i="16"/>
  <c r="F48" i="16"/>
  <c r="F49" i="16"/>
  <c r="F50" i="16"/>
  <c r="F55" i="16"/>
  <c r="F56" i="16"/>
  <c r="F57" i="16"/>
  <c r="F58" i="16"/>
  <c r="F59" i="16"/>
  <c r="F64" i="16"/>
  <c r="F65" i="16"/>
  <c r="F66" i="16"/>
  <c r="F67" i="16"/>
  <c r="F68" i="16"/>
  <c r="F73" i="16"/>
  <c r="F74" i="16"/>
  <c r="F75" i="16"/>
  <c r="F76" i="16"/>
  <c r="F77" i="16"/>
  <c r="F82" i="16"/>
  <c r="F83" i="16"/>
  <c r="F84" i="16"/>
  <c r="F85" i="16"/>
  <c r="F86" i="16"/>
  <c r="F92" i="16"/>
  <c r="F93" i="16"/>
  <c r="F94" i="16"/>
  <c r="F95" i="16"/>
  <c r="F96" i="16"/>
  <c r="F101" i="16"/>
  <c r="F102" i="16"/>
  <c r="F103" i="16"/>
  <c r="F104" i="16"/>
  <c r="F105" i="16"/>
  <c r="F110" i="16"/>
  <c r="F111" i="16"/>
  <c r="F112" i="16"/>
  <c r="F113" i="16"/>
  <c r="F114" i="16"/>
  <c r="F119" i="16"/>
  <c r="F120" i="16"/>
  <c r="F121" i="16"/>
  <c r="F122" i="16"/>
  <c r="F123" i="16"/>
  <c r="F128" i="16"/>
  <c r="F129" i="16"/>
  <c r="F130" i="16"/>
  <c r="F131" i="16"/>
  <c r="F132" i="16"/>
  <c r="F137" i="16"/>
  <c r="F138" i="16"/>
  <c r="F139" i="16"/>
  <c r="F140" i="16"/>
  <c r="F141" i="16"/>
  <c r="F146" i="16"/>
  <c r="F147" i="16"/>
  <c r="F148" i="16"/>
  <c r="F149" i="16"/>
  <c r="F150" i="16"/>
  <c r="F155" i="16"/>
  <c r="F156" i="16"/>
  <c r="F157" i="16"/>
  <c r="F158" i="16"/>
  <c r="F159" i="16"/>
  <c r="F164" i="16"/>
  <c r="F165" i="16"/>
  <c r="F166" i="16"/>
  <c r="F167" i="16"/>
  <c r="F168" i="16"/>
  <c r="F173" i="16"/>
  <c r="F174" i="16"/>
  <c r="F175" i="16"/>
  <c r="F176" i="16"/>
  <c r="F177" i="16"/>
  <c r="F182" i="16"/>
  <c r="F183" i="16"/>
  <c r="F184" i="16"/>
  <c r="F185" i="16"/>
  <c r="F186" i="16"/>
  <c r="F191" i="16"/>
  <c r="F192" i="16"/>
  <c r="F193" i="16"/>
  <c r="F194" i="16"/>
  <c r="F195" i="16"/>
  <c r="F200" i="16"/>
  <c r="F201" i="16"/>
  <c r="F202" i="16"/>
  <c r="F203" i="16"/>
  <c r="F204" i="16"/>
  <c r="F209" i="16"/>
  <c r="F210" i="16"/>
  <c r="F211" i="16"/>
  <c r="F212" i="16"/>
  <c r="F213" i="16"/>
  <c r="F218" i="16"/>
  <c r="F219" i="16"/>
  <c r="F220" i="16"/>
  <c r="F221" i="16"/>
  <c r="F222" i="16"/>
  <c r="F227" i="16"/>
  <c r="F228" i="16"/>
  <c r="F229" i="16"/>
  <c r="F230" i="16"/>
  <c r="F231" i="16"/>
  <c r="F236" i="16"/>
  <c r="F237" i="16"/>
  <c r="F238" i="16"/>
  <c r="F239" i="16"/>
  <c r="F240" i="16"/>
  <c r="F245" i="16"/>
  <c r="F246" i="16"/>
  <c r="F247" i="16"/>
  <c r="F248" i="16"/>
  <c r="F249" i="16"/>
  <c r="F254" i="16"/>
  <c r="F255" i="16"/>
  <c r="F256" i="16"/>
  <c r="F257" i="16"/>
  <c r="F258" i="16"/>
  <c r="F263" i="16"/>
  <c r="F264" i="16"/>
  <c r="F265" i="16"/>
  <c r="F266" i="16"/>
  <c r="F267" i="16"/>
  <c r="F272" i="16"/>
  <c r="F273" i="16"/>
  <c r="F274" i="16"/>
  <c r="F275" i="16"/>
  <c r="F276" i="16"/>
  <c r="F281" i="16"/>
  <c r="F282" i="16"/>
  <c r="F283" i="16"/>
  <c r="F284" i="16"/>
  <c r="F285" i="16"/>
  <c r="F290" i="16"/>
  <c r="F291" i="16"/>
  <c r="F292" i="16"/>
  <c r="F293" i="16"/>
  <c r="F294" i="16"/>
  <c r="F299" i="16"/>
  <c r="F300" i="16"/>
  <c r="F301" i="16"/>
  <c r="F302" i="16"/>
  <c r="F303" i="16"/>
  <c r="F308" i="16"/>
  <c r="F309" i="16"/>
  <c r="F310" i="16"/>
  <c r="F311" i="16"/>
  <c r="F312" i="16"/>
  <c r="F317" i="16"/>
  <c r="F318" i="16"/>
  <c r="E49" i="14"/>
  <c r="C47" i="63"/>
  <c r="E24" i="14"/>
  <c r="C22" i="63"/>
  <c r="E28" i="14"/>
  <c r="C26" i="63"/>
  <c r="E35" i="14"/>
  <c r="C33" i="63"/>
  <c r="E36" i="14"/>
  <c r="C34" i="63"/>
  <c r="E38" i="14"/>
  <c r="C36" i="63"/>
  <c r="E40" i="14"/>
  <c r="C38" i="63"/>
  <c r="E42" i="14"/>
  <c r="E11" i="91"/>
  <c r="L9" i="63"/>
  <c r="E48" i="81"/>
  <c r="H46" i="63"/>
  <c r="E23" i="81"/>
  <c r="H21" i="63"/>
  <c r="E40" i="79"/>
  <c r="G38" i="63"/>
  <c r="E15" i="14"/>
  <c r="C13" i="63"/>
  <c r="E26" i="74"/>
  <c r="E35" i="74"/>
  <c r="E33" i="63"/>
  <c r="E41" i="72"/>
  <c r="D39" i="63"/>
  <c r="E11" i="77"/>
  <c r="F9" i="63"/>
  <c r="E30" i="77"/>
  <c r="F28" i="63"/>
  <c r="E38" i="77"/>
  <c r="F36" i="63"/>
  <c r="E13" i="79"/>
  <c r="G11" i="63"/>
  <c r="E33" i="79"/>
  <c r="E49" i="79"/>
  <c r="G47" i="63"/>
  <c r="E12" i="81"/>
  <c r="H10" i="63"/>
  <c r="E11" i="84"/>
  <c r="I9" i="63"/>
  <c r="E12" i="84"/>
  <c r="I10" i="63"/>
  <c r="E42" i="86"/>
  <c r="J40" i="63"/>
  <c r="E18" i="88"/>
  <c r="K16" i="63"/>
  <c r="E34" i="91"/>
  <c r="L32" i="63"/>
  <c r="E42" i="91"/>
  <c r="L40" i="63"/>
  <c r="E11" i="93"/>
  <c r="E17" i="79"/>
  <c r="G15" i="63"/>
  <c r="E32" i="79"/>
  <c r="G30" i="63"/>
  <c r="E48" i="79"/>
  <c r="G46" i="63"/>
  <c r="E26" i="84"/>
  <c r="I24" i="63"/>
  <c r="E34" i="84"/>
  <c r="I32" i="63"/>
  <c r="E13" i="86"/>
  <c r="E24" i="88"/>
  <c r="K22" i="63"/>
  <c r="E32" i="88"/>
  <c r="K30" i="63"/>
  <c r="E40" i="88"/>
  <c r="K38" i="63"/>
  <c r="E48" i="88"/>
  <c r="K46" i="63"/>
  <c r="E28" i="93"/>
  <c r="M26" i="63"/>
  <c r="E36" i="93"/>
  <c r="M34" i="63"/>
  <c r="E44" i="93"/>
  <c r="M42" i="63"/>
  <c r="E23" i="95"/>
  <c r="N21" i="63"/>
  <c r="E41" i="95"/>
  <c r="N39" i="63"/>
  <c r="E49" i="95"/>
  <c r="N47" i="63"/>
  <c r="E28" i="79"/>
  <c r="G26" i="63"/>
  <c r="E44" i="79"/>
  <c r="G42" i="63"/>
  <c r="E27" i="81"/>
  <c r="H25" i="63"/>
  <c r="E35" i="81"/>
  <c r="H33" i="63"/>
  <c r="E36" i="81"/>
  <c r="H34" i="63"/>
  <c r="E43" i="81"/>
  <c r="H41" i="63"/>
  <c r="E30" i="86"/>
  <c r="J28" i="63"/>
  <c r="E46" i="86"/>
  <c r="E38" i="91"/>
  <c r="E46" i="91"/>
  <c r="L44" i="63"/>
  <c r="E11" i="95"/>
  <c r="N9" i="63"/>
  <c r="E24" i="63"/>
  <c r="E11" i="81"/>
  <c r="E13" i="81"/>
  <c r="H11" i="63"/>
  <c r="E37" i="81"/>
  <c r="H35" i="63"/>
  <c r="E47" i="81"/>
  <c r="H45" i="63"/>
  <c r="E32" i="81"/>
  <c r="H30" i="63"/>
  <c r="E33" i="81"/>
  <c r="H31" i="63"/>
  <c r="E29" i="81"/>
  <c r="H27" i="63"/>
  <c r="E41" i="81"/>
  <c r="H39" i="63"/>
  <c r="E30" i="81"/>
  <c r="H28" i="63"/>
  <c r="E38" i="81"/>
  <c r="H36" i="63"/>
  <c r="E50" i="81"/>
  <c r="H48" i="63"/>
  <c r="E42" i="81"/>
  <c r="H40" i="63"/>
  <c r="E44" i="81"/>
  <c r="H42" i="63"/>
  <c r="E18" i="14"/>
  <c r="E30" i="72"/>
  <c r="D28" i="63"/>
  <c r="E44" i="14"/>
  <c r="C42" i="63"/>
  <c r="E48" i="14"/>
  <c r="E40" i="72"/>
  <c r="D38" i="63"/>
  <c r="E50" i="72"/>
  <c r="D48" i="63"/>
  <c r="E17" i="74"/>
  <c r="E15" i="63"/>
  <c r="E38" i="74"/>
  <c r="E36" i="63"/>
  <c r="E48" i="77"/>
  <c r="F46" i="63"/>
  <c r="E12" i="79"/>
  <c r="G10" i="63"/>
  <c r="E14" i="79"/>
  <c r="G12" i="63"/>
  <c r="E43" i="79"/>
  <c r="G41" i="63"/>
  <c r="E45" i="79"/>
  <c r="G43" i="63"/>
  <c r="D351" i="80"/>
  <c r="E40" i="81"/>
  <c r="H38" i="63"/>
  <c r="E19" i="84"/>
  <c r="I17" i="63"/>
  <c r="E351" i="85"/>
  <c r="E23" i="86"/>
  <c r="J21" i="63"/>
  <c r="E14" i="91"/>
  <c r="L12" i="63"/>
  <c r="E24" i="91"/>
  <c r="L22" i="63"/>
  <c r="E37" i="91"/>
  <c r="L35" i="63"/>
  <c r="E48" i="91"/>
  <c r="L46" i="63"/>
  <c r="E12" i="93"/>
  <c r="M10" i="63"/>
  <c r="E46" i="93"/>
  <c r="M44" i="63"/>
  <c r="E12" i="95"/>
  <c r="N10" i="63"/>
  <c r="N18" i="63"/>
  <c r="E35" i="72"/>
  <c r="D33" i="63"/>
  <c r="E16" i="74"/>
  <c r="E14" i="63"/>
  <c r="E33" i="74"/>
  <c r="E31" i="63"/>
  <c r="E25" i="77"/>
  <c r="F23" i="63"/>
  <c r="E27" i="77"/>
  <c r="F25" i="63"/>
  <c r="E35" i="77"/>
  <c r="F33" i="63"/>
  <c r="E25" i="79"/>
  <c r="G23" i="63"/>
  <c r="E15" i="81"/>
  <c r="H13" i="63"/>
  <c r="E17" i="81"/>
  <c r="H15" i="63"/>
  <c r="E46" i="81"/>
  <c r="H44" i="63"/>
  <c r="E35" i="84"/>
  <c r="I33" i="63"/>
  <c r="E44" i="84"/>
  <c r="I42" i="63"/>
  <c r="E18" i="91"/>
  <c r="L16" i="63"/>
  <c r="E32" i="91"/>
  <c r="L30" i="63"/>
  <c r="E43" i="91"/>
  <c r="L41" i="63"/>
  <c r="E25" i="93"/>
  <c r="M23" i="63"/>
  <c r="E27" i="93"/>
  <c r="M25" i="63"/>
  <c r="E29" i="93"/>
  <c r="M27" i="63"/>
  <c r="E31" i="93"/>
  <c r="M29" i="63"/>
  <c r="E37" i="93"/>
  <c r="M35" i="63"/>
  <c r="E39" i="93"/>
  <c r="M37" i="63"/>
  <c r="E25" i="95"/>
  <c r="N23" i="63"/>
  <c r="E27" i="95"/>
  <c r="N25" i="63"/>
  <c r="D351" i="94"/>
  <c r="E16" i="14"/>
  <c r="C14" i="63"/>
  <c r="E37" i="72"/>
  <c r="D35" i="63"/>
  <c r="E25" i="74"/>
  <c r="E23" i="63"/>
  <c r="E24" i="81"/>
  <c r="H22" i="63"/>
  <c r="E37" i="84"/>
  <c r="I35" i="63"/>
  <c r="E46" i="84"/>
  <c r="I44" i="63"/>
  <c r="E15" i="86"/>
  <c r="J13" i="63"/>
  <c r="E40" i="86"/>
  <c r="J38" i="63"/>
  <c r="D351" i="87"/>
  <c r="E49" i="88"/>
  <c r="K47" i="63"/>
  <c r="D351" i="90"/>
  <c r="E50" i="14"/>
  <c r="C48" i="63"/>
  <c r="E39" i="74"/>
  <c r="E37" i="63"/>
  <c r="E45" i="77"/>
  <c r="F43" i="63"/>
  <c r="E49" i="77"/>
  <c r="F47" i="63"/>
  <c r="E11" i="79"/>
  <c r="G9" i="63"/>
  <c r="D353" i="78"/>
  <c r="E27" i="79"/>
  <c r="G25" i="63"/>
  <c r="E29" i="79"/>
  <c r="G27" i="63"/>
  <c r="E31" i="79"/>
  <c r="G29" i="63"/>
  <c r="E42" i="79"/>
  <c r="G40" i="63"/>
  <c r="E26" i="81"/>
  <c r="H24" i="63"/>
  <c r="E14" i="84"/>
  <c r="I12" i="63"/>
  <c r="E28" i="84"/>
  <c r="I26" i="63"/>
  <c r="E39" i="84"/>
  <c r="I37" i="63"/>
  <c r="E48" i="84"/>
  <c r="I46" i="63"/>
  <c r="E17" i="86"/>
  <c r="J15" i="63"/>
  <c r="E29" i="86"/>
  <c r="J27" i="63"/>
  <c r="E31" i="86"/>
  <c r="J29" i="63"/>
  <c r="E11" i="88"/>
  <c r="K9" i="63"/>
  <c r="E351" i="90"/>
  <c r="E25" i="91"/>
  <c r="L23" i="63"/>
  <c r="E351" i="92"/>
  <c r="E43" i="93"/>
  <c r="M41" i="63"/>
  <c r="E351" i="94"/>
  <c r="E26" i="72"/>
  <c r="D24" i="63"/>
  <c r="E28" i="72"/>
  <c r="D26" i="63"/>
  <c r="E49" i="72"/>
  <c r="D47" i="63"/>
  <c r="E32" i="93"/>
  <c r="M30" i="63"/>
  <c r="E34" i="93"/>
  <c r="M32" i="63"/>
  <c r="E32" i="95"/>
  <c r="N30" i="63"/>
  <c r="E25" i="14"/>
  <c r="E32" i="74"/>
  <c r="E30" i="63"/>
  <c r="E34" i="74"/>
  <c r="E32" i="63"/>
  <c r="E13" i="77"/>
  <c r="F11" i="63"/>
  <c r="E24" i="77"/>
  <c r="F22" i="63"/>
  <c r="E26" i="77"/>
  <c r="F24" i="63"/>
  <c r="E32" i="77"/>
  <c r="F30" i="63"/>
  <c r="E34" i="77"/>
  <c r="F32" i="63"/>
  <c r="E36" i="77"/>
  <c r="F34" i="63"/>
  <c r="E19" i="79"/>
  <c r="G17" i="63"/>
  <c r="E24" i="79"/>
  <c r="G22" i="63"/>
  <c r="E14" i="81"/>
  <c r="H12" i="63"/>
  <c r="E351" i="80"/>
  <c r="E18" i="81"/>
  <c r="H16" i="63"/>
  <c r="E34" i="81"/>
  <c r="H32" i="63"/>
  <c r="E25" i="84"/>
  <c r="I23" i="63"/>
  <c r="E12" i="86"/>
  <c r="J10" i="63"/>
  <c r="E26" i="86"/>
  <c r="J24" i="63"/>
  <c r="E17" i="88"/>
  <c r="K15" i="63"/>
  <c r="E26" i="88"/>
  <c r="K24" i="63"/>
  <c r="E28" i="88"/>
  <c r="K26" i="63"/>
  <c r="E30" i="88"/>
  <c r="K28" i="63"/>
  <c r="E17" i="91"/>
  <c r="L15" i="63"/>
  <c r="L18" i="63"/>
  <c r="E29" i="91"/>
  <c r="L27" i="63"/>
  <c r="E50" i="91"/>
  <c r="L48" i="63"/>
  <c r="E26" i="93"/>
  <c r="M24" i="63"/>
  <c r="E30" i="93"/>
  <c r="M28" i="63"/>
  <c r="E38" i="93"/>
  <c r="M36" i="63"/>
  <c r="E40" i="93"/>
  <c r="M38" i="63"/>
  <c r="E42" i="93"/>
  <c r="M40" i="63"/>
  <c r="E28" i="95"/>
  <c r="N26" i="63"/>
  <c r="E30" i="95"/>
  <c r="N28" i="63"/>
  <c r="E36" i="95"/>
  <c r="N34" i="63"/>
  <c r="E38" i="95"/>
  <c r="N36" i="63"/>
  <c r="E42" i="95"/>
  <c r="N40" i="63"/>
  <c r="E44" i="95"/>
  <c r="N42" i="63"/>
  <c r="E46" i="95"/>
  <c r="N44" i="63"/>
  <c r="E48" i="95"/>
  <c r="N46" i="63"/>
  <c r="D351" i="83"/>
  <c r="D351" i="92"/>
  <c r="E18" i="86"/>
  <c r="J16" i="63"/>
  <c r="E24" i="72"/>
  <c r="D22" i="63"/>
  <c r="E43" i="95"/>
  <c r="N41" i="63"/>
  <c r="E48" i="93"/>
  <c r="M46" i="63"/>
  <c r="E49" i="91"/>
  <c r="L47" i="63"/>
  <c r="E50" i="77"/>
  <c r="F48" i="63"/>
  <c r="E50" i="74"/>
  <c r="E48" i="63"/>
  <c r="D351" i="73"/>
  <c r="E23" i="14"/>
  <c r="C21" i="63"/>
  <c r="E19" i="88"/>
  <c r="K17" i="63"/>
  <c r="E351" i="87"/>
  <c r="E17" i="84"/>
  <c r="I15" i="63"/>
  <c r="E15" i="79"/>
  <c r="G13" i="63"/>
  <c r="E353" i="78"/>
  <c r="E14" i="77"/>
  <c r="F12" i="63"/>
  <c r="F319" i="16"/>
  <c r="F320" i="16"/>
  <c r="F321" i="16"/>
  <c r="F322" i="16"/>
  <c r="F323" i="16"/>
  <c r="F324" i="16"/>
  <c r="F325" i="16"/>
  <c r="F326" i="16"/>
  <c r="F327" i="16"/>
  <c r="F328" i="16"/>
  <c r="F333" i="16"/>
  <c r="F334" i="16"/>
  <c r="F335" i="16"/>
  <c r="F336" i="16"/>
  <c r="F337" i="16"/>
  <c r="F342" i="16"/>
  <c r="F343" i="16"/>
  <c r="F344" i="16"/>
  <c r="F345" i="16"/>
  <c r="F346" i="16"/>
  <c r="E11" i="14"/>
  <c r="C9" i="63"/>
  <c r="E46" i="75"/>
  <c r="E33" i="75"/>
  <c r="D31" i="63"/>
  <c r="E40" i="75"/>
  <c r="E27" i="75"/>
  <c r="E27" i="82"/>
  <c r="E27" i="89"/>
  <c r="E38" i="75"/>
  <c r="E49" i="75"/>
  <c r="E49" i="82"/>
  <c r="E49" i="89"/>
  <c r="E29" i="75"/>
  <c r="E28" i="75"/>
  <c r="E19" i="14"/>
  <c r="C17" i="63"/>
  <c r="E31" i="74"/>
  <c r="E29" i="63"/>
  <c r="E47" i="72"/>
  <c r="D45" i="63"/>
  <c r="E44" i="72"/>
  <c r="D42" i="63"/>
  <c r="D54" i="99"/>
  <c r="E54" i="99"/>
  <c r="F54" i="99"/>
  <c r="E31" i="14"/>
  <c r="E47" i="14"/>
  <c r="E12" i="14"/>
  <c r="E18" i="75"/>
  <c r="C16" i="63"/>
  <c r="E32" i="14"/>
  <c r="O27" i="63"/>
  <c r="G30" i="99"/>
  <c r="D15" i="63"/>
  <c r="D16" i="63"/>
  <c r="E16" i="81"/>
  <c r="H14" i="63"/>
  <c r="L36" i="63"/>
  <c r="C44" i="63"/>
  <c r="G31" i="63"/>
  <c r="E14" i="75"/>
  <c r="C12" i="63"/>
  <c r="C23" i="63"/>
  <c r="E25" i="75"/>
  <c r="C41" i="63"/>
  <c r="E43" i="75"/>
  <c r="E43" i="82"/>
  <c r="E43" i="89"/>
  <c r="E23" i="75"/>
  <c r="C32" i="63"/>
  <c r="E34" i="75"/>
  <c r="C39" i="63"/>
  <c r="O39" i="63"/>
  <c r="G42" i="99"/>
  <c r="E41" i="75"/>
  <c r="E41" i="82"/>
  <c r="E41" i="89"/>
  <c r="E41" i="96"/>
  <c r="I49" i="63"/>
  <c r="J44" i="63"/>
  <c r="J11" i="63"/>
  <c r="M9" i="63"/>
  <c r="M18" i="63"/>
  <c r="G20" i="93"/>
  <c r="H9" i="63"/>
  <c r="G51" i="88"/>
  <c r="E42" i="75"/>
  <c r="C40" i="63"/>
  <c r="E18" i="77"/>
  <c r="E45" i="75"/>
  <c r="E45" i="82"/>
  <c r="E45" i="89"/>
  <c r="E45" i="96"/>
  <c r="C43" i="63"/>
  <c r="O43" i="63"/>
  <c r="G46" i="99"/>
  <c r="E12" i="72"/>
  <c r="E19" i="72"/>
  <c r="E19" i="74"/>
  <c r="E17" i="63"/>
  <c r="C11" i="63"/>
  <c r="E17" i="75"/>
  <c r="E13" i="72"/>
  <c r="E37" i="75"/>
  <c r="E24" i="93"/>
  <c r="E39" i="14"/>
  <c r="E15" i="72"/>
  <c r="E11" i="74"/>
  <c r="E13" i="74"/>
  <c r="E11" i="63"/>
  <c r="E36" i="74"/>
  <c r="E36" i="75"/>
  <c r="E36" i="82"/>
  <c r="E36" i="89"/>
  <c r="E36" i="96"/>
  <c r="E23" i="77"/>
  <c r="E33" i="77"/>
  <c r="E42" i="77"/>
  <c r="F40" i="63"/>
  <c r="E18" i="84"/>
  <c r="E19" i="77"/>
  <c r="F17" i="63"/>
  <c r="E31" i="77"/>
  <c r="F29" i="63"/>
  <c r="E40" i="77"/>
  <c r="E28" i="77"/>
  <c r="E37" i="77"/>
  <c r="F35" i="63"/>
  <c r="E47" i="77"/>
  <c r="F45" i="63"/>
  <c r="E37" i="79"/>
  <c r="G35" i="63"/>
  <c r="E47" i="79"/>
  <c r="G45" i="63"/>
  <c r="E19" i="86"/>
  <c r="J17" i="63"/>
  <c r="O42" i="63"/>
  <c r="G45" i="99"/>
  <c r="N49" i="63"/>
  <c r="N51" i="63"/>
  <c r="G51" i="95"/>
  <c r="G20" i="95"/>
  <c r="G53" i="95"/>
  <c r="O47" i="63"/>
  <c r="G50" i="99"/>
  <c r="E49" i="96"/>
  <c r="G20" i="91"/>
  <c r="E43" i="96"/>
  <c r="G51" i="91"/>
  <c r="G53" i="91"/>
  <c r="K49" i="63"/>
  <c r="G20" i="88"/>
  <c r="G53" i="88"/>
  <c r="O33" i="63"/>
  <c r="G36" i="99"/>
  <c r="O32" i="63"/>
  <c r="G35" i="99"/>
  <c r="E46" i="82"/>
  <c r="E46" i="89"/>
  <c r="E46" i="96"/>
  <c r="E17" i="82"/>
  <c r="E17" i="89"/>
  <c r="E17" i="96"/>
  <c r="E29" i="82"/>
  <c r="E29" i="89"/>
  <c r="E29" i="96"/>
  <c r="E38" i="82"/>
  <c r="E38" i="89"/>
  <c r="E38" i="96"/>
  <c r="G51" i="81"/>
  <c r="O24" i="63"/>
  <c r="G27" i="99"/>
  <c r="H49" i="63"/>
  <c r="O41" i="63"/>
  <c r="G44" i="99"/>
  <c r="E25" i="82"/>
  <c r="E25" i="89"/>
  <c r="E25" i="96"/>
  <c r="E34" i="82"/>
  <c r="E34" i="89"/>
  <c r="E34" i="96"/>
  <c r="E30" i="75"/>
  <c r="E30" i="82"/>
  <c r="E30" i="89"/>
  <c r="E30" i="96"/>
  <c r="O48" i="63"/>
  <c r="G51" i="99"/>
  <c r="E16" i="75"/>
  <c r="E35" i="75"/>
  <c r="E35" i="82"/>
  <c r="E35" i="89"/>
  <c r="E35" i="96"/>
  <c r="O12" i="63"/>
  <c r="G15" i="99"/>
  <c r="E26" i="75"/>
  <c r="E26" i="82"/>
  <c r="E26" i="89"/>
  <c r="E26" i="96"/>
  <c r="G18" i="63"/>
  <c r="G51" i="86"/>
  <c r="E27" i="96"/>
  <c r="G51" i="84"/>
  <c r="J49" i="63"/>
  <c r="K18" i="63"/>
  <c r="C46" i="63"/>
  <c r="O46" i="63"/>
  <c r="G49" i="99"/>
  <c r="E48" i="75"/>
  <c r="E48" i="82"/>
  <c r="E48" i="89"/>
  <c r="E48" i="96"/>
  <c r="G20" i="81"/>
  <c r="G53" i="81"/>
  <c r="E16" i="82"/>
  <c r="E16" i="89"/>
  <c r="E16" i="96"/>
  <c r="G20" i="79"/>
  <c r="E24" i="75"/>
  <c r="E24" i="82"/>
  <c r="E24" i="89"/>
  <c r="E24" i="96"/>
  <c r="E11" i="75"/>
  <c r="E11" i="82"/>
  <c r="L49" i="63"/>
  <c r="L51" i="63"/>
  <c r="E50" i="75"/>
  <c r="E50" i="82"/>
  <c r="E50" i="89"/>
  <c r="E50" i="96"/>
  <c r="O15" i="63"/>
  <c r="G18" i="99"/>
  <c r="E14" i="82"/>
  <c r="E14" i="89"/>
  <c r="E14" i="96"/>
  <c r="O28" i="63"/>
  <c r="G31" i="99"/>
  <c r="H18" i="63"/>
  <c r="E13" i="75"/>
  <c r="E13" i="82"/>
  <c r="E13" i="89"/>
  <c r="E13" i="96"/>
  <c r="E44" i="75"/>
  <c r="E44" i="82"/>
  <c r="E44" i="89"/>
  <c r="E44" i="96"/>
  <c r="G49" i="63"/>
  <c r="O14" i="63"/>
  <c r="G17" i="99"/>
  <c r="O35" i="63"/>
  <c r="G38" i="99"/>
  <c r="O36" i="63"/>
  <c r="G39" i="99"/>
  <c r="J18" i="63"/>
  <c r="O44" i="63"/>
  <c r="G47" i="99"/>
  <c r="E18" i="82"/>
  <c r="E18" i="89"/>
  <c r="E18" i="96"/>
  <c r="G51" i="72"/>
  <c r="C29" i="63"/>
  <c r="E31" i="75"/>
  <c r="E31" i="82"/>
  <c r="E31" i="89"/>
  <c r="E31" i="96"/>
  <c r="C45" i="63"/>
  <c r="O45" i="63"/>
  <c r="G48" i="99"/>
  <c r="E47" i="75"/>
  <c r="E47" i="82"/>
  <c r="E47" i="89"/>
  <c r="E47" i="96"/>
  <c r="O25" i="63"/>
  <c r="G28" i="99"/>
  <c r="E15" i="75"/>
  <c r="E15" i="82"/>
  <c r="E15" i="89"/>
  <c r="E15" i="96"/>
  <c r="D13" i="63"/>
  <c r="O13" i="63"/>
  <c r="G16" i="99"/>
  <c r="F38" i="63"/>
  <c r="O38" i="63"/>
  <c r="G41" i="99"/>
  <c r="E40" i="82"/>
  <c r="E40" i="89"/>
  <c r="E40" i="96"/>
  <c r="E23" i="82"/>
  <c r="C30" i="63"/>
  <c r="O30" i="63"/>
  <c r="G33" i="99"/>
  <c r="E32" i="75"/>
  <c r="E32" i="82"/>
  <c r="E32" i="89"/>
  <c r="E32" i="96"/>
  <c r="E37" i="82"/>
  <c r="E37" i="89"/>
  <c r="E37" i="96"/>
  <c r="F31" i="63"/>
  <c r="O31" i="63"/>
  <c r="G34" i="99"/>
  <c r="E33" i="82"/>
  <c r="E33" i="89"/>
  <c r="E33" i="96"/>
  <c r="D10" i="63"/>
  <c r="G20" i="72"/>
  <c r="G51" i="79"/>
  <c r="C10" i="63"/>
  <c r="E12" i="75"/>
  <c r="E12" i="82"/>
  <c r="E12" i="89"/>
  <c r="E12" i="96"/>
  <c r="G20" i="14"/>
  <c r="I16" i="63"/>
  <c r="I18" i="63"/>
  <c r="I51" i="63"/>
  <c r="G20" i="84"/>
  <c r="O29" i="63"/>
  <c r="G32" i="99"/>
  <c r="D17" i="63"/>
  <c r="O17" i="63"/>
  <c r="G20" i="99"/>
  <c r="E34" i="63"/>
  <c r="E49" i="63"/>
  <c r="G51" i="74"/>
  <c r="E39" i="75"/>
  <c r="E39" i="82"/>
  <c r="E39" i="89"/>
  <c r="E39" i="96"/>
  <c r="C37" i="63"/>
  <c r="O37" i="63"/>
  <c r="G40" i="99"/>
  <c r="O40" i="63"/>
  <c r="G43" i="99"/>
  <c r="G51" i="63"/>
  <c r="F26" i="63"/>
  <c r="O26" i="63"/>
  <c r="G29" i="99"/>
  <c r="E28" i="82"/>
  <c r="E28" i="89"/>
  <c r="E28" i="96"/>
  <c r="F21" i="63"/>
  <c r="G51" i="77"/>
  <c r="G20" i="74"/>
  <c r="E9" i="63"/>
  <c r="M22" i="63"/>
  <c r="M49" i="63"/>
  <c r="M51" i="63"/>
  <c r="G51" i="93"/>
  <c r="G53" i="93"/>
  <c r="O23" i="63"/>
  <c r="G26" i="99"/>
  <c r="D11" i="63"/>
  <c r="O11" i="63"/>
  <c r="G14" i="99"/>
  <c r="F16" i="63"/>
  <c r="F18" i="63"/>
  <c r="G20" i="77"/>
  <c r="G53" i="77"/>
  <c r="E42" i="82"/>
  <c r="E42" i="89"/>
  <c r="E42" i="96"/>
  <c r="E19" i="75"/>
  <c r="E19" i="82"/>
  <c r="E19" i="89"/>
  <c r="E19" i="96"/>
  <c r="G20" i="86"/>
  <c r="G53" i="86"/>
  <c r="G51" i="14"/>
  <c r="K51" i="63"/>
  <c r="J51" i="63"/>
  <c r="H51" i="63"/>
  <c r="G53" i="84"/>
  <c r="G53" i="79"/>
  <c r="G53" i="72"/>
  <c r="F49" i="63"/>
  <c r="F51" i="63"/>
  <c r="D18" i="63"/>
  <c r="G53" i="74"/>
  <c r="C49" i="63"/>
  <c r="G20" i="82"/>
  <c r="E11" i="89"/>
  <c r="E18" i="63"/>
  <c r="E51" i="63"/>
  <c r="O9" i="63"/>
  <c r="O10" i="63"/>
  <c r="G13" i="99"/>
  <c r="C18" i="63"/>
  <c r="D49" i="63"/>
  <c r="O22" i="63"/>
  <c r="G25" i="99"/>
  <c r="O34" i="63"/>
  <c r="G37" i="99"/>
  <c r="E23" i="89"/>
  <c r="G51" i="82"/>
  <c r="O21" i="63"/>
  <c r="G51" i="75"/>
  <c r="O16" i="63"/>
  <c r="G19" i="99"/>
  <c r="G53" i="14"/>
  <c r="G20" i="75"/>
  <c r="D51" i="63"/>
  <c r="G53" i="75"/>
  <c r="G53" i="82"/>
  <c r="G12" i="99"/>
  <c r="G21" i="99"/>
  <c r="O18" i="63"/>
  <c r="E23" i="96"/>
  <c r="G51" i="96"/>
  <c r="G51" i="89"/>
  <c r="C51" i="63"/>
  <c r="E11" i="96"/>
  <c r="G20" i="96"/>
  <c r="G20" i="89"/>
  <c r="O49" i="63"/>
  <c r="G24" i="99"/>
  <c r="G52" i="99"/>
  <c r="G53" i="96"/>
  <c r="G53" i="89"/>
  <c r="O51" i="63"/>
  <c r="O53" i="63"/>
  <c r="G54" i="99"/>
  <c r="F16" i="71"/>
  <c r="F17" i="71"/>
  <c r="F22" i="71"/>
  <c r="F23" i="71"/>
  <c r="F24" i="71"/>
  <c r="F25" i="71"/>
  <c r="F26" i="71"/>
  <c r="F31" i="71"/>
  <c r="F32" i="71"/>
  <c r="F33" i="71"/>
  <c r="F34" i="71"/>
  <c r="F35" i="71"/>
  <c r="F40" i="71"/>
  <c r="F41" i="71"/>
  <c r="F42" i="71"/>
  <c r="F43" i="71"/>
  <c r="F44" i="71"/>
  <c r="F49" i="71"/>
  <c r="F50" i="71"/>
  <c r="F51" i="71"/>
  <c r="F52" i="71"/>
  <c r="F53" i="71"/>
  <c r="F58" i="71"/>
  <c r="F59" i="71"/>
  <c r="F60" i="71"/>
  <c r="F61" i="71"/>
  <c r="F62" i="71"/>
  <c r="F67" i="71"/>
  <c r="F68" i="71"/>
  <c r="F69" i="71"/>
  <c r="F70" i="71"/>
  <c r="F71" i="71"/>
  <c r="F76" i="71"/>
  <c r="F77" i="71"/>
  <c r="F78" i="71"/>
  <c r="F79" i="71"/>
  <c r="F80" i="71"/>
  <c r="F85" i="71"/>
  <c r="F86" i="71"/>
  <c r="F87" i="71"/>
  <c r="F88" i="71"/>
  <c r="F89" i="71"/>
  <c r="F95" i="71"/>
  <c r="F96" i="71"/>
  <c r="F97" i="71"/>
  <c r="F98" i="71"/>
  <c r="F99" i="71"/>
  <c r="F104" i="71"/>
  <c r="F105" i="71"/>
  <c r="F106" i="71"/>
  <c r="F107" i="71"/>
  <c r="F108" i="71"/>
  <c r="F113" i="71"/>
  <c r="F114" i="71"/>
  <c r="F115" i="71"/>
  <c r="F116" i="71"/>
  <c r="F117" i="71"/>
  <c r="F122" i="71"/>
  <c r="F123" i="71"/>
  <c r="F124" i="71"/>
  <c r="F125" i="71"/>
  <c r="F126" i="71"/>
  <c r="F131" i="71"/>
  <c r="F132" i="71"/>
  <c r="F133" i="71"/>
  <c r="F134" i="71"/>
  <c r="F135" i="71"/>
  <c r="F140" i="71"/>
  <c r="F141" i="71"/>
  <c r="F142" i="71"/>
  <c r="F143" i="71"/>
  <c r="F144" i="71"/>
  <c r="F149" i="71"/>
  <c r="F150" i="71"/>
  <c r="F151" i="71"/>
  <c r="F152" i="71"/>
  <c r="F153" i="71"/>
  <c r="F158" i="71"/>
  <c r="F159" i="71"/>
  <c r="F160" i="71"/>
  <c r="F161" i="71"/>
  <c r="F162" i="71"/>
  <c r="F167" i="71"/>
  <c r="F168" i="71"/>
  <c r="F169" i="71"/>
  <c r="F170" i="71"/>
  <c r="F171" i="71"/>
  <c r="F176" i="71"/>
  <c r="F177" i="71"/>
  <c r="F178" i="71"/>
  <c r="F179" i="71"/>
  <c r="F180" i="71"/>
  <c r="F185" i="71"/>
  <c r="F186" i="71"/>
  <c r="F187" i="71"/>
  <c r="F188" i="71"/>
  <c r="F189" i="71"/>
  <c r="F194" i="71"/>
  <c r="F195" i="71"/>
  <c r="F196" i="71"/>
  <c r="F197" i="71"/>
  <c r="F198" i="71"/>
  <c r="F203" i="71"/>
  <c r="F204" i="71"/>
  <c r="F205" i="71"/>
  <c r="F206" i="71"/>
  <c r="F207" i="71"/>
  <c r="F212" i="71"/>
  <c r="F213" i="71"/>
  <c r="F214" i="71"/>
  <c r="F215" i="71"/>
  <c r="F216" i="71"/>
  <c r="F221" i="71"/>
  <c r="F222" i="71"/>
  <c r="F223" i="71"/>
  <c r="F224" i="71"/>
  <c r="F225" i="71"/>
  <c r="F230" i="71"/>
  <c r="F231" i="71"/>
  <c r="F232" i="71"/>
  <c r="F233" i="71"/>
  <c r="F234" i="71"/>
  <c r="F239" i="71"/>
  <c r="F240" i="71"/>
  <c r="F241" i="71"/>
  <c r="F242" i="71"/>
  <c r="F243" i="71"/>
  <c r="F248" i="71"/>
  <c r="F249" i="71"/>
  <c r="F250" i="71"/>
  <c r="F251" i="71"/>
  <c r="F252" i="71"/>
  <c r="F257" i="71"/>
  <c r="F258" i="71"/>
  <c r="F259" i="71"/>
  <c r="F260" i="71"/>
  <c r="F261" i="71"/>
  <c r="F266" i="71"/>
  <c r="F267" i="71"/>
  <c r="F268" i="71"/>
  <c r="F269" i="71"/>
  <c r="F270" i="71"/>
  <c r="F275" i="71"/>
  <c r="F276" i="71"/>
  <c r="F277" i="71"/>
  <c r="F278" i="71"/>
  <c r="F279" i="71"/>
  <c r="F284" i="71"/>
  <c r="F285" i="71"/>
  <c r="F286" i="71"/>
  <c r="F287" i="71"/>
  <c r="F288" i="71"/>
  <c r="F293" i="71"/>
  <c r="F294" i="71"/>
  <c r="F295" i="71"/>
  <c r="F296" i="71"/>
  <c r="F297" i="71"/>
  <c r="F302" i="71"/>
  <c r="F303" i="71"/>
  <c r="F304" i="71"/>
  <c r="F305" i="71"/>
  <c r="F306" i="71"/>
  <c r="F311" i="71"/>
  <c r="F312" i="71"/>
  <c r="F313" i="71"/>
  <c r="F314" i="71"/>
  <c r="F315" i="71"/>
  <c r="F320" i="71"/>
  <c r="F321" i="71"/>
  <c r="F322" i="71"/>
  <c r="F323" i="71"/>
  <c r="F324" i="71"/>
  <c r="F325" i="71"/>
  <c r="F326" i="71"/>
  <c r="F327" i="71"/>
  <c r="F328" i="71"/>
  <c r="F329" i="71"/>
  <c r="F330" i="71"/>
  <c r="F331" i="71"/>
  <c r="F336" i="71"/>
  <c r="F337" i="71"/>
  <c r="F338" i="71"/>
  <c r="F339" i="71"/>
  <c r="F340" i="71"/>
  <c r="F345" i="71"/>
  <c r="F346" i="71"/>
  <c r="F347" i="71"/>
  <c r="F348" i="71"/>
  <c r="F349" i="71"/>
  <c r="G8" i="82"/>
  <c r="G55" i="82"/>
  <c r="G8" i="75"/>
  <c r="G55" i="75"/>
  <c r="G8" i="89"/>
  <c r="G55" i="89"/>
  <c r="G8" i="96"/>
  <c r="G55" i="96"/>
  <c r="G55" i="14"/>
  <c r="G8" i="72"/>
  <c r="G55" i="72"/>
  <c r="G8" i="74"/>
  <c r="G55" i="74"/>
  <c r="G8" i="77"/>
  <c r="G55" i="77"/>
  <c r="G8" i="79"/>
  <c r="G55" i="79"/>
  <c r="G8" i="81"/>
  <c r="G55" i="81"/>
  <c r="G8" i="84"/>
  <c r="G55" i="84"/>
  <c r="G8" i="86"/>
  <c r="G55" i="86"/>
  <c r="G8" i="88"/>
  <c r="G55" i="88"/>
  <c r="G8" i="91"/>
  <c r="G55" i="91"/>
  <c r="G8" i="93"/>
  <c r="G55" i="93"/>
  <c r="G8" i="95"/>
  <c r="G55" i="95"/>
  <c r="F101" i="73"/>
  <c r="F102" i="73"/>
  <c r="F103" i="73"/>
  <c r="F104" i="73"/>
  <c r="F105" i="73"/>
  <c r="F110" i="73"/>
  <c r="F111" i="73"/>
  <c r="F112" i="73"/>
  <c r="F113" i="73"/>
  <c r="F114" i="73"/>
  <c r="F119" i="73"/>
  <c r="F120" i="73"/>
  <c r="F121" i="73"/>
  <c r="F122" i="73"/>
  <c r="F123" i="73"/>
  <c r="F128" i="73"/>
  <c r="F129" i="73"/>
  <c r="F130" i="73"/>
  <c r="F131" i="73"/>
  <c r="F132" i="73"/>
  <c r="F137" i="73"/>
  <c r="F138" i="73"/>
  <c r="F139" i="73"/>
  <c r="F140" i="73"/>
  <c r="F141" i="73"/>
  <c r="F146" i="73"/>
  <c r="F147" i="73"/>
  <c r="F148" i="73"/>
  <c r="F149" i="73"/>
  <c r="F150" i="73"/>
  <c r="F155" i="73"/>
  <c r="F156" i="73"/>
  <c r="F157" i="73"/>
  <c r="F158" i="73"/>
  <c r="F159" i="73"/>
  <c r="F164" i="73"/>
  <c r="F165" i="73"/>
  <c r="F166" i="73"/>
  <c r="F167" i="73"/>
  <c r="F168" i="73"/>
  <c r="F173" i="73"/>
  <c r="F174" i="73"/>
  <c r="F175" i="73"/>
  <c r="F176" i="73"/>
  <c r="F177" i="73"/>
  <c r="F182" i="73"/>
  <c r="F183" i="73"/>
  <c r="F184" i="73"/>
  <c r="F185" i="73"/>
  <c r="F186" i="73"/>
  <c r="F191" i="73"/>
  <c r="F192" i="73"/>
  <c r="F193" i="73"/>
  <c r="F194" i="73"/>
  <c r="F195" i="73"/>
  <c r="F200" i="73"/>
  <c r="F201" i="73"/>
  <c r="F202" i="73"/>
  <c r="F203" i="73"/>
  <c r="F204" i="73"/>
  <c r="F209" i="73"/>
  <c r="F210" i="73"/>
  <c r="F211" i="73"/>
  <c r="F212" i="73"/>
  <c r="F213" i="73"/>
  <c r="F218" i="73"/>
  <c r="F219" i="73"/>
  <c r="F220" i="73"/>
  <c r="F221" i="73"/>
  <c r="F222" i="73"/>
  <c r="F227" i="73"/>
  <c r="F228" i="73"/>
  <c r="F229" i="73"/>
  <c r="F230" i="73"/>
  <c r="F231" i="73"/>
  <c r="F236" i="73"/>
  <c r="F237" i="73"/>
  <c r="F238" i="73"/>
  <c r="F239" i="73"/>
  <c r="F240" i="73"/>
  <c r="F245" i="73"/>
  <c r="F246" i="73"/>
  <c r="F247" i="73"/>
  <c r="F248" i="73"/>
  <c r="F249" i="73"/>
  <c r="F254" i="73"/>
  <c r="F255" i="73"/>
  <c r="F256" i="73"/>
  <c r="F257" i="73"/>
  <c r="F258" i="73"/>
  <c r="F263" i="73"/>
  <c r="F264" i="73"/>
  <c r="F265" i="73"/>
  <c r="F266" i="73"/>
  <c r="F267" i="73"/>
  <c r="F272" i="73"/>
  <c r="F273" i="73"/>
  <c r="F274" i="73"/>
  <c r="F275" i="73"/>
  <c r="F276" i="73"/>
  <c r="F281" i="73"/>
  <c r="F282" i="73"/>
  <c r="F283" i="73"/>
  <c r="F284" i="73"/>
  <c r="F285" i="73"/>
  <c r="F290" i="73"/>
  <c r="F291" i="73"/>
  <c r="F292" i="73"/>
  <c r="F293" i="73"/>
  <c r="F294" i="73"/>
  <c r="F299" i="73"/>
  <c r="F300" i="73"/>
  <c r="F301" i="73"/>
  <c r="F302" i="73"/>
  <c r="F303" i="73"/>
  <c r="F308" i="73"/>
  <c r="F309" i="73"/>
  <c r="F310" i="73"/>
  <c r="F311" i="73"/>
  <c r="F312" i="73"/>
  <c r="F317" i="73"/>
  <c r="F318" i="73"/>
  <c r="F319" i="73"/>
  <c r="F320" i="73"/>
  <c r="F321" i="73"/>
  <c r="F322" i="73"/>
  <c r="F323" i="73"/>
  <c r="F324" i="73"/>
  <c r="F325" i="73"/>
  <c r="F326" i="73"/>
  <c r="F327" i="73"/>
  <c r="F328" i="73"/>
  <c r="F333" i="73"/>
  <c r="F334" i="73"/>
  <c r="F335" i="73"/>
  <c r="F336" i="73"/>
  <c r="F337" i="73"/>
  <c r="F342" i="73"/>
  <c r="F343" i="73"/>
  <c r="F344" i="73"/>
  <c r="F345" i="73"/>
  <c r="F346" i="73"/>
  <c r="F10" i="76"/>
  <c r="F11" i="76"/>
  <c r="F12" i="76"/>
  <c r="F13" i="76"/>
  <c r="F14" i="76"/>
  <c r="F19" i="76"/>
  <c r="F20" i="76"/>
  <c r="F21" i="76"/>
  <c r="F22" i="76"/>
  <c r="F23" i="76"/>
  <c r="F28" i="76"/>
  <c r="F29" i="76"/>
  <c r="F30" i="76"/>
  <c r="F31" i="76"/>
  <c r="F32" i="76"/>
  <c r="F37" i="76"/>
  <c r="F38" i="76"/>
  <c r="F39" i="76"/>
  <c r="F40" i="76"/>
  <c r="F41" i="76"/>
  <c r="F46" i="76"/>
  <c r="F47" i="76"/>
  <c r="F48" i="76"/>
  <c r="F49" i="76"/>
  <c r="F50" i="76"/>
  <c r="F55" i="76"/>
  <c r="F56" i="76"/>
  <c r="F57" i="76"/>
  <c r="F58" i="76"/>
  <c r="F59" i="76"/>
  <c r="F64" i="76"/>
  <c r="F65" i="76"/>
  <c r="F66" i="76"/>
  <c r="F67" i="76"/>
  <c r="F68" i="76"/>
  <c r="F73" i="76"/>
  <c r="F74" i="76"/>
  <c r="F75" i="76"/>
  <c r="F76" i="76"/>
  <c r="F77" i="76"/>
  <c r="F82" i="76"/>
  <c r="F83" i="76"/>
  <c r="F84" i="76"/>
  <c r="F85" i="76"/>
  <c r="F86" i="76"/>
  <c r="F92" i="76"/>
  <c r="F93" i="76"/>
  <c r="F94" i="76"/>
  <c r="F95" i="76"/>
  <c r="F96" i="76"/>
  <c r="F101" i="76"/>
  <c r="F102" i="76"/>
  <c r="F103" i="76"/>
  <c r="F104" i="76"/>
  <c r="F105" i="76"/>
  <c r="F110" i="76"/>
  <c r="F111" i="76"/>
  <c r="F112" i="76"/>
  <c r="F113" i="76"/>
  <c r="F114" i="76"/>
  <c r="F119" i="76"/>
  <c r="F120" i="76"/>
  <c r="F121" i="76"/>
  <c r="F122" i="76"/>
  <c r="F123" i="76"/>
  <c r="F128" i="76"/>
  <c r="F129" i="76"/>
  <c r="F130" i="76"/>
  <c r="F131" i="76"/>
  <c r="F132" i="76"/>
  <c r="F137" i="76"/>
  <c r="F138" i="76"/>
  <c r="F139" i="76"/>
  <c r="F140" i="76"/>
  <c r="F141" i="76"/>
  <c r="F146" i="76"/>
  <c r="F147" i="76"/>
  <c r="F148" i="76"/>
  <c r="F149" i="76"/>
  <c r="F150" i="76"/>
  <c r="F155" i="76"/>
  <c r="F156" i="76"/>
  <c r="F157" i="76"/>
  <c r="F158" i="76"/>
  <c r="F159" i="76"/>
  <c r="F164" i="76"/>
  <c r="F165" i="76"/>
  <c r="F166" i="76"/>
  <c r="F167" i="76"/>
  <c r="F168" i="76"/>
  <c r="F173" i="76"/>
  <c r="F174" i="76"/>
  <c r="F175" i="76"/>
  <c r="F176" i="76"/>
  <c r="F177" i="76"/>
  <c r="F182" i="76"/>
  <c r="F183" i="76"/>
  <c r="F184" i="76"/>
  <c r="F185" i="76"/>
  <c r="F186" i="76"/>
  <c r="F191" i="76"/>
  <c r="F192" i="76"/>
  <c r="F193" i="76"/>
  <c r="F194" i="76"/>
  <c r="F195" i="76"/>
  <c r="F200" i="76"/>
  <c r="F201" i="76"/>
  <c r="F202" i="76"/>
  <c r="F203" i="76"/>
  <c r="F204" i="76"/>
  <c r="F209" i="76"/>
  <c r="F210" i="76"/>
  <c r="F211" i="76"/>
  <c r="F212" i="76"/>
  <c r="F213" i="76"/>
  <c r="F218" i="76"/>
  <c r="F219" i="76"/>
  <c r="F220" i="76"/>
  <c r="F221" i="76"/>
  <c r="F222" i="76"/>
  <c r="F227" i="76"/>
  <c r="F228" i="76"/>
  <c r="F229" i="76"/>
  <c r="F230" i="76"/>
  <c r="F231" i="76"/>
  <c r="F236" i="76"/>
  <c r="F237" i="76"/>
  <c r="F238" i="76"/>
  <c r="F239" i="76"/>
  <c r="F240" i="76"/>
  <c r="F245" i="76"/>
  <c r="F246" i="76"/>
  <c r="F247" i="76"/>
  <c r="F248" i="76"/>
  <c r="F249" i="76"/>
  <c r="F254" i="76"/>
  <c r="F255" i="76"/>
  <c r="F256" i="76"/>
  <c r="F257" i="76"/>
  <c r="F258" i="76"/>
  <c r="F263" i="76"/>
  <c r="F264" i="76"/>
  <c r="F265" i="76"/>
  <c r="F266" i="76"/>
  <c r="F267" i="76"/>
  <c r="F272" i="76"/>
  <c r="F273" i="76"/>
  <c r="F274" i="76"/>
  <c r="F275" i="76"/>
  <c r="F276" i="76"/>
  <c r="F281" i="76"/>
  <c r="F282" i="76"/>
  <c r="F283" i="76"/>
  <c r="F284" i="76"/>
  <c r="F285" i="76"/>
  <c r="F290" i="76"/>
  <c r="F291" i="76"/>
  <c r="F292" i="76"/>
  <c r="F293" i="76"/>
  <c r="F294" i="76"/>
  <c r="F299" i="76"/>
  <c r="F300" i="76"/>
  <c r="F301" i="76"/>
  <c r="F302" i="76"/>
  <c r="F303" i="76"/>
  <c r="F308" i="76"/>
  <c r="F309" i="76"/>
  <c r="F310" i="76"/>
  <c r="F311" i="76"/>
  <c r="F312" i="76"/>
  <c r="F317" i="76"/>
  <c r="F318" i="76"/>
  <c r="F319" i="76"/>
  <c r="F320" i="76"/>
  <c r="F321" i="76"/>
  <c r="F322" i="76"/>
  <c r="F323" i="76"/>
  <c r="F324" i="76"/>
  <c r="F325" i="76"/>
  <c r="F326" i="76"/>
  <c r="F327" i="76"/>
  <c r="F328" i="76"/>
  <c r="F333" i="76"/>
  <c r="F334" i="76"/>
  <c r="F335" i="76"/>
  <c r="F336" i="76"/>
  <c r="F337" i="76"/>
  <c r="F342" i="76"/>
  <c r="F343" i="76"/>
  <c r="F344" i="76"/>
  <c r="F345" i="76"/>
  <c r="F346" i="76"/>
  <c r="F30" i="78"/>
  <c r="F31" i="78"/>
  <c r="F32" i="78"/>
  <c r="F33" i="78"/>
  <c r="F34" i="78"/>
  <c r="F39" i="78"/>
  <c r="F40" i="78"/>
  <c r="F41" i="78"/>
  <c r="F42" i="78"/>
  <c r="F43" i="78"/>
  <c r="F48" i="78"/>
  <c r="F49" i="78"/>
  <c r="F50" i="78"/>
  <c r="F51" i="78"/>
  <c r="F52" i="78"/>
  <c r="F57" i="78"/>
  <c r="F58" i="78"/>
  <c r="F59" i="78"/>
  <c r="F60" i="78"/>
  <c r="F61" i="78"/>
  <c r="F66" i="78"/>
  <c r="F67" i="78"/>
  <c r="F68" i="78"/>
  <c r="F69" i="78"/>
  <c r="F70" i="78"/>
  <c r="F75" i="78"/>
  <c r="F76" i="78"/>
  <c r="F77" i="78"/>
  <c r="F78" i="78"/>
  <c r="F79" i="78"/>
  <c r="F84" i="78"/>
  <c r="F85" i="78"/>
  <c r="F86" i="78"/>
  <c r="F87" i="78"/>
  <c r="F88" i="78"/>
  <c r="F94" i="78"/>
  <c r="F95" i="78"/>
  <c r="F96" i="78"/>
  <c r="F97" i="78"/>
  <c r="F98" i="78"/>
  <c r="F103" i="78"/>
  <c r="F104" i="78"/>
  <c r="F105" i="78"/>
  <c r="F106" i="78"/>
  <c r="F107" i="78"/>
  <c r="F112" i="78"/>
  <c r="F113" i="78"/>
  <c r="F114" i="78"/>
  <c r="F115" i="78"/>
  <c r="F116" i="78"/>
  <c r="F121" i="78"/>
  <c r="F122" i="78"/>
  <c r="F123" i="78"/>
  <c r="F124" i="78"/>
  <c r="F125" i="78"/>
  <c r="F130" i="78"/>
  <c r="F131" i="78"/>
  <c r="F132" i="78"/>
  <c r="F133" i="78"/>
  <c r="F134" i="78"/>
  <c r="F139" i="78"/>
  <c r="F140" i="78"/>
  <c r="F141" i="78"/>
  <c r="F142" i="78"/>
  <c r="F143" i="78"/>
  <c r="F148" i="78"/>
  <c r="F149" i="78"/>
  <c r="F150" i="78"/>
  <c r="F151" i="78"/>
  <c r="F152" i="78"/>
  <c r="F157" i="78"/>
  <c r="F158" i="78"/>
  <c r="F159" i="78"/>
  <c r="F160" i="78"/>
  <c r="F161" i="78"/>
  <c r="F166" i="78"/>
  <c r="F167" i="78"/>
  <c r="F168" i="78"/>
  <c r="F169" i="78"/>
  <c r="F170" i="78"/>
  <c r="F175" i="78"/>
  <c r="F176" i="78"/>
  <c r="F177" i="78"/>
  <c r="F178" i="78"/>
  <c r="F179" i="78"/>
  <c r="F184" i="78"/>
  <c r="F185" i="78"/>
  <c r="F186" i="78"/>
  <c r="F187" i="78"/>
  <c r="F188" i="78"/>
  <c r="F193" i="78"/>
  <c r="F194" i="78"/>
  <c r="F195" i="78"/>
  <c r="F196" i="78"/>
  <c r="F197" i="78"/>
  <c r="F202" i="78"/>
  <c r="F203" i="78"/>
  <c r="F204" i="78"/>
  <c r="F205" i="78"/>
  <c r="F206" i="78"/>
  <c r="F211" i="78"/>
  <c r="F212" i="78"/>
  <c r="F213" i="78"/>
  <c r="F214" i="78"/>
  <c r="F215" i="78"/>
  <c r="F220" i="78"/>
  <c r="F221" i="78"/>
  <c r="F222" i="78"/>
  <c r="F223" i="78"/>
  <c r="F224" i="78"/>
  <c r="F229" i="78"/>
  <c r="F230" i="78"/>
  <c r="F231" i="78"/>
  <c r="F232" i="78"/>
  <c r="F233" i="78"/>
  <c r="F238" i="78"/>
  <c r="F239" i="78"/>
  <c r="F240" i="78"/>
  <c r="F241" i="78"/>
  <c r="F242" i="78"/>
  <c r="F247" i="78"/>
  <c r="F248" i="78"/>
  <c r="F249" i="78"/>
  <c r="F250" i="78"/>
  <c r="F251" i="78"/>
  <c r="F256" i="78"/>
  <c r="F257" i="78"/>
  <c r="F258" i="78"/>
  <c r="F259" i="78"/>
  <c r="F260" i="78"/>
  <c r="F265" i="78"/>
  <c r="F266" i="78"/>
  <c r="F267" i="78"/>
  <c r="F268" i="78"/>
  <c r="F269" i="78"/>
  <c r="F274" i="78"/>
  <c r="F275" i="78"/>
  <c r="F276" i="78"/>
  <c r="F277" i="78"/>
  <c r="F278" i="78"/>
  <c r="F283" i="78"/>
  <c r="F284" i="78"/>
  <c r="F285" i="78"/>
  <c r="F286" i="78"/>
  <c r="F287" i="78"/>
  <c r="F292" i="78"/>
  <c r="F293" i="78"/>
  <c r="F294" i="78"/>
  <c r="F295" i="78"/>
  <c r="F296" i="78"/>
  <c r="F301" i="78"/>
  <c r="F302" i="78"/>
  <c r="F303" i="78"/>
  <c r="F304" i="78"/>
  <c r="F305" i="78"/>
  <c r="F310" i="78"/>
  <c r="F311" i="78"/>
  <c r="F312" i="78"/>
  <c r="F313" i="78"/>
  <c r="F314" i="78"/>
  <c r="F319" i="78"/>
  <c r="F320" i="78"/>
  <c r="F321" i="78"/>
  <c r="F322" i="78"/>
  <c r="F323" i="78"/>
  <c r="F324" i="78"/>
  <c r="F325" i="78"/>
  <c r="F326" i="78"/>
  <c r="F327" i="78"/>
  <c r="F328" i="78"/>
  <c r="F329" i="78"/>
  <c r="F330" i="78"/>
  <c r="F335" i="78"/>
  <c r="F336" i="78"/>
  <c r="F337" i="78"/>
  <c r="F338" i="78"/>
  <c r="F339" i="78"/>
  <c r="F344" i="78"/>
  <c r="F345" i="78"/>
  <c r="F346" i="78"/>
  <c r="F347" i="78"/>
  <c r="F348" i="78"/>
  <c r="F352" i="78"/>
  <c r="F355" i="78"/>
  <c r="F9" i="80"/>
  <c r="F10" i="80"/>
  <c r="F11" i="80"/>
  <c r="F12" i="80"/>
  <c r="F13" i="80"/>
  <c r="F14" i="80"/>
  <c r="F19" i="80"/>
  <c r="F20" i="80"/>
  <c r="F21" i="80"/>
  <c r="F22" i="80"/>
  <c r="F23" i="80"/>
  <c r="F28" i="80"/>
  <c r="F29" i="80"/>
  <c r="F30" i="80"/>
  <c r="F31" i="80"/>
  <c r="F32" i="80"/>
  <c r="F37" i="80"/>
  <c r="F38" i="80"/>
  <c r="F39" i="80"/>
  <c r="F40" i="80"/>
  <c r="F41" i="80"/>
  <c r="F46" i="80"/>
  <c r="F47" i="80"/>
  <c r="F48" i="80"/>
  <c r="F49" i="80"/>
  <c r="F50" i="80"/>
  <c r="F55" i="80"/>
  <c r="F56" i="80"/>
  <c r="F57" i="80"/>
  <c r="F58" i="80"/>
  <c r="F59" i="80"/>
  <c r="F64" i="80"/>
  <c r="F65" i="80"/>
  <c r="F66" i="80"/>
  <c r="F67" i="80"/>
  <c r="F68" i="80"/>
  <c r="F73" i="80"/>
  <c r="F74" i="80"/>
  <c r="F75" i="80"/>
  <c r="F76" i="80"/>
  <c r="F77" i="80"/>
  <c r="F82" i="80"/>
  <c r="F83" i="80"/>
  <c r="F84" i="80"/>
  <c r="F85" i="80"/>
  <c r="F86" i="80"/>
  <c r="F92" i="80"/>
  <c r="F93" i="80"/>
  <c r="F94" i="80"/>
  <c r="F95" i="80"/>
  <c r="F96" i="80"/>
  <c r="F101" i="80"/>
  <c r="F102" i="80"/>
  <c r="F103" i="80"/>
  <c r="F104" i="80"/>
  <c r="F105" i="80"/>
  <c r="F110" i="80"/>
  <c r="F111" i="80"/>
  <c r="F112" i="80"/>
  <c r="F113" i="80"/>
  <c r="F114" i="80"/>
  <c r="F119" i="80"/>
  <c r="F120" i="80"/>
  <c r="F121" i="80"/>
  <c r="F122" i="80"/>
  <c r="F123" i="80"/>
  <c r="F128" i="80"/>
  <c r="F129" i="80"/>
  <c r="F130" i="80"/>
  <c r="F131" i="80"/>
  <c r="F132" i="80"/>
  <c r="F137" i="80"/>
  <c r="F138" i="80"/>
  <c r="F139" i="80"/>
  <c r="F140" i="80"/>
  <c r="F141" i="80"/>
  <c r="F146" i="80"/>
  <c r="F147" i="80"/>
  <c r="F148" i="80"/>
  <c r="F149" i="80"/>
  <c r="F150" i="80"/>
  <c r="F155" i="80"/>
  <c r="F156" i="80"/>
  <c r="F157" i="80"/>
  <c r="F158" i="80"/>
  <c r="F159" i="80"/>
  <c r="F164" i="80"/>
  <c r="F165" i="80"/>
  <c r="F166" i="80"/>
  <c r="F167" i="80"/>
  <c r="F168" i="80"/>
  <c r="F173" i="80"/>
  <c r="F174" i="80"/>
  <c r="F175" i="80"/>
  <c r="F176" i="80"/>
  <c r="F177" i="80"/>
  <c r="F182" i="80"/>
  <c r="F183" i="80"/>
  <c r="F184" i="80"/>
  <c r="F185" i="80"/>
  <c r="F186" i="80"/>
  <c r="F191" i="80"/>
  <c r="F192" i="80"/>
  <c r="F193" i="80"/>
  <c r="F194" i="80"/>
  <c r="F195" i="80"/>
  <c r="F200" i="80"/>
  <c r="F201" i="80"/>
  <c r="F202" i="80"/>
  <c r="F203" i="80"/>
  <c r="F204" i="80"/>
  <c r="F209" i="80"/>
  <c r="F210" i="80"/>
  <c r="F211" i="80"/>
  <c r="F212" i="80"/>
  <c r="F213" i="80"/>
  <c r="F218" i="80"/>
  <c r="F219" i="80"/>
  <c r="F220" i="80"/>
  <c r="F221" i="80"/>
  <c r="F222" i="80"/>
  <c r="F227" i="80"/>
  <c r="F228" i="80"/>
  <c r="F229" i="80"/>
  <c r="F230" i="80"/>
  <c r="F231" i="80"/>
  <c r="F236" i="80"/>
  <c r="F237" i="80"/>
  <c r="F238" i="80"/>
  <c r="F239" i="80"/>
  <c r="F240" i="80"/>
  <c r="F245" i="80"/>
  <c r="F246" i="80"/>
  <c r="F247" i="80"/>
  <c r="F248" i="80"/>
  <c r="F249" i="80"/>
  <c r="F254" i="80"/>
  <c r="F255" i="80"/>
  <c r="F256" i="80"/>
  <c r="F257" i="80"/>
  <c r="F258" i="80"/>
  <c r="F263" i="80"/>
  <c r="F264" i="80"/>
  <c r="F265" i="80"/>
  <c r="F266" i="80"/>
  <c r="F267" i="80"/>
  <c r="F272" i="80"/>
  <c r="F273" i="80"/>
  <c r="F274" i="80"/>
  <c r="F275" i="80"/>
  <c r="F276" i="80"/>
  <c r="F281" i="80"/>
  <c r="F282" i="80"/>
  <c r="F283" i="80"/>
  <c r="F284" i="80"/>
  <c r="F285" i="80"/>
  <c r="F290" i="80"/>
  <c r="F291" i="80"/>
  <c r="F292" i="80"/>
  <c r="F293" i="80"/>
  <c r="F294" i="80"/>
  <c r="F299" i="80"/>
  <c r="F300" i="80"/>
  <c r="F301" i="80"/>
  <c r="F302" i="80"/>
  <c r="F303" i="80"/>
  <c r="F308" i="80"/>
  <c r="F309" i="80"/>
  <c r="F310" i="80"/>
  <c r="F311" i="80"/>
  <c r="F312" i="80"/>
  <c r="F317" i="80"/>
  <c r="F318" i="80"/>
  <c r="F319" i="80"/>
  <c r="F320" i="80"/>
  <c r="F321" i="80"/>
  <c r="F322" i="80"/>
  <c r="F323" i="80"/>
  <c r="F324" i="80"/>
  <c r="F325" i="80"/>
  <c r="F326" i="80"/>
  <c r="F327" i="80"/>
  <c r="F328" i="80"/>
  <c r="F333" i="80"/>
  <c r="F334" i="80"/>
  <c r="F335" i="80"/>
  <c r="F336" i="80"/>
  <c r="F337" i="80"/>
  <c r="F342" i="80"/>
  <c r="F343" i="80"/>
  <c r="F344" i="80"/>
  <c r="F345" i="80"/>
  <c r="F346" i="80"/>
  <c r="F350" i="80"/>
  <c r="F353" i="80"/>
  <c r="F9" i="83"/>
  <c r="F10" i="83"/>
  <c r="F11" i="83"/>
  <c r="F12" i="83"/>
  <c r="F13" i="83"/>
  <c r="F14" i="83"/>
  <c r="F19" i="83"/>
  <c r="F20" i="83"/>
  <c r="F21" i="83"/>
  <c r="F22" i="83"/>
  <c r="F23" i="83"/>
  <c r="F28" i="83"/>
  <c r="F29" i="83"/>
  <c r="F30" i="83"/>
  <c r="F31" i="83"/>
  <c r="F32" i="83"/>
  <c r="F37" i="83"/>
  <c r="F38" i="83"/>
  <c r="F39" i="83"/>
  <c r="F40" i="83"/>
  <c r="F41" i="83"/>
  <c r="F46" i="83"/>
  <c r="F47" i="83"/>
  <c r="F48" i="83"/>
  <c r="F49" i="83"/>
  <c r="F50" i="83"/>
  <c r="F55" i="83"/>
  <c r="F56" i="83"/>
  <c r="F57" i="83"/>
  <c r="F58" i="83"/>
  <c r="F59" i="83"/>
  <c r="F64" i="83"/>
  <c r="F65" i="83"/>
  <c r="F66" i="83"/>
  <c r="F67" i="83"/>
  <c r="F68" i="83"/>
  <c r="F73" i="83"/>
  <c r="F74" i="83"/>
  <c r="F75" i="83"/>
  <c r="F76" i="83"/>
  <c r="F77" i="83"/>
  <c r="F82" i="83"/>
  <c r="F83" i="83"/>
  <c r="F84" i="83"/>
  <c r="F85" i="83"/>
  <c r="F86" i="83"/>
  <c r="F92" i="83"/>
  <c r="F93" i="83"/>
  <c r="F94" i="83"/>
  <c r="F95" i="83"/>
  <c r="F96" i="83"/>
  <c r="F101" i="83"/>
  <c r="F102" i="83"/>
  <c r="F103" i="83"/>
  <c r="F104" i="83"/>
  <c r="F105" i="83"/>
  <c r="F110" i="83"/>
  <c r="F111" i="83"/>
  <c r="F112" i="83"/>
  <c r="F113" i="83"/>
  <c r="F114" i="83"/>
  <c r="F119" i="83"/>
  <c r="F120" i="83"/>
  <c r="F121" i="83"/>
  <c r="F122" i="83"/>
  <c r="F123" i="83"/>
  <c r="F128" i="83"/>
  <c r="F129" i="83"/>
  <c r="F130" i="83"/>
  <c r="F131" i="83"/>
  <c r="F132" i="83"/>
  <c r="F137" i="83"/>
  <c r="F138" i="83"/>
  <c r="F139" i="83"/>
  <c r="F140" i="83"/>
  <c r="F141" i="83"/>
  <c r="F146" i="83"/>
  <c r="F147" i="83"/>
  <c r="F148" i="83"/>
  <c r="F149" i="83"/>
  <c r="F150" i="83"/>
  <c r="F155" i="83"/>
  <c r="F156" i="83"/>
  <c r="F157" i="83"/>
  <c r="F158" i="83"/>
  <c r="F159" i="83"/>
  <c r="F164" i="83"/>
  <c r="F165" i="83"/>
  <c r="F166" i="83"/>
  <c r="F167" i="83"/>
  <c r="F168" i="83"/>
  <c r="F173" i="83"/>
  <c r="F174" i="83"/>
  <c r="F175" i="83"/>
  <c r="F176" i="83"/>
  <c r="F177" i="83"/>
  <c r="F182" i="83"/>
  <c r="F183" i="83"/>
  <c r="F184" i="83"/>
  <c r="F185" i="83"/>
  <c r="F186" i="83"/>
  <c r="F191" i="83"/>
  <c r="F192" i="83"/>
  <c r="F193" i="83"/>
  <c r="F194" i="83"/>
  <c r="F195" i="83"/>
  <c r="F200" i="83"/>
  <c r="F201" i="83"/>
  <c r="F202" i="83"/>
  <c r="F203" i="83"/>
  <c r="F204" i="83"/>
  <c r="F209" i="83"/>
  <c r="F210" i="83"/>
  <c r="F211" i="83"/>
  <c r="F212" i="83"/>
  <c r="F213" i="83"/>
  <c r="F218" i="83"/>
  <c r="F219" i="83"/>
  <c r="F220" i="83"/>
  <c r="F221" i="83"/>
  <c r="F222" i="83"/>
  <c r="F227" i="83"/>
  <c r="F228" i="83"/>
  <c r="F229" i="83"/>
  <c r="F230" i="83"/>
  <c r="F231" i="83"/>
  <c r="F236" i="83"/>
  <c r="F237" i="83"/>
  <c r="F238" i="83"/>
  <c r="F239" i="83"/>
  <c r="F240" i="83"/>
  <c r="F245" i="83"/>
  <c r="F246" i="83"/>
  <c r="F247" i="83"/>
  <c r="F248" i="83"/>
  <c r="F249" i="83"/>
  <c r="F254" i="83"/>
  <c r="F255" i="83"/>
  <c r="F256" i="83"/>
  <c r="F257" i="83"/>
  <c r="F258" i="83"/>
  <c r="F263" i="83"/>
  <c r="F264" i="83"/>
  <c r="F265" i="83"/>
  <c r="F266" i="83"/>
  <c r="F267" i="83"/>
  <c r="F272" i="83"/>
  <c r="F273" i="83"/>
  <c r="F274" i="83"/>
  <c r="F275" i="83"/>
  <c r="F276" i="83"/>
  <c r="F281" i="83"/>
  <c r="F282" i="83"/>
  <c r="F283" i="83"/>
  <c r="F284" i="83"/>
  <c r="F285" i="83"/>
  <c r="F290" i="83"/>
  <c r="F291" i="83"/>
  <c r="F292" i="83"/>
  <c r="F293" i="83"/>
  <c r="F294" i="83"/>
  <c r="F299" i="83"/>
  <c r="F300" i="83"/>
  <c r="F301" i="83"/>
  <c r="F302" i="83"/>
  <c r="F303" i="83"/>
  <c r="F308" i="83"/>
  <c r="F309" i="83"/>
  <c r="F310" i="83"/>
  <c r="F311" i="83"/>
  <c r="F312" i="83"/>
  <c r="F317" i="83"/>
  <c r="F318" i="83"/>
  <c r="F319" i="83"/>
  <c r="F320" i="83"/>
  <c r="F321" i="83"/>
  <c r="F322" i="83"/>
  <c r="F323" i="83"/>
  <c r="F324" i="83"/>
  <c r="F325" i="83"/>
  <c r="F326" i="83"/>
  <c r="F327" i="83"/>
  <c r="F328" i="83"/>
  <c r="F333" i="83"/>
  <c r="F334" i="83"/>
  <c r="F335" i="83"/>
  <c r="F336" i="83"/>
  <c r="F337" i="83"/>
  <c r="F342" i="83"/>
  <c r="F343" i="83"/>
  <c r="F344" i="83"/>
  <c r="F345" i="83"/>
  <c r="F346" i="83"/>
  <c r="F350" i="83"/>
  <c r="F353" i="83"/>
  <c r="F9" i="85"/>
  <c r="F10" i="85"/>
  <c r="F11" i="85"/>
  <c r="F12" i="85"/>
  <c r="F13" i="85"/>
  <c r="F14" i="85"/>
  <c r="F19" i="85"/>
  <c r="F20" i="85"/>
  <c r="F21" i="85"/>
  <c r="F22" i="85"/>
  <c r="F23" i="85"/>
  <c r="F28" i="85"/>
  <c r="F29" i="85"/>
  <c r="F30" i="85"/>
  <c r="F31" i="85"/>
  <c r="F32" i="85"/>
  <c r="F37" i="85"/>
  <c r="F38" i="85"/>
  <c r="F39" i="85"/>
  <c r="F40" i="85"/>
  <c r="F41" i="85"/>
  <c r="F46" i="85"/>
  <c r="F47" i="85"/>
  <c r="F48" i="85"/>
  <c r="F49" i="85"/>
  <c r="F50" i="85"/>
  <c r="F55" i="85"/>
  <c r="F56" i="85"/>
  <c r="F57" i="85"/>
  <c r="F58" i="85"/>
  <c r="F59" i="85"/>
  <c r="F64" i="85"/>
  <c r="F65" i="85"/>
  <c r="F66" i="85"/>
  <c r="F67" i="85"/>
  <c r="F68" i="85"/>
  <c r="F73" i="85"/>
  <c r="F74" i="85"/>
  <c r="F75" i="85"/>
  <c r="F76" i="85"/>
  <c r="F77" i="85"/>
  <c r="F82" i="85"/>
  <c r="F83" i="85"/>
  <c r="F84" i="85"/>
  <c r="F85" i="85"/>
  <c r="F86" i="85"/>
  <c r="F92" i="85"/>
  <c r="F93" i="85"/>
  <c r="F94" i="85"/>
  <c r="F95" i="85"/>
  <c r="F96" i="85"/>
  <c r="F101" i="85"/>
  <c r="F102" i="85"/>
  <c r="F103" i="85"/>
  <c r="F104" i="85"/>
  <c r="F105" i="85"/>
  <c r="F110" i="85"/>
  <c r="F111" i="85"/>
  <c r="F112" i="85"/>
  <c r="F113" i="85"/>
  <c r="F114" i="85"/>
  <c r="F119" i="85"/>
  <c r="F120" i="85"/>
  <c r="F121" i="85"/>
  <c r="F122" i="85"/>
  <c r="F123" i="85"/>
  <c r="F128" i="85"/>
  <c r="F129" i="85"/>
  <c r="F130" i="85"/>
  <c r="F131" i="85"/>
  <c r="F132" i="85"/>
  <c r="F137" i="85"/>
  <c r="F138" i="85"/>
  <c r="F139" i="85"/>
  <c r="F140" i="85"/>
  <c r="F141" i="85"/>
  <c r="F146" i="85"/>
  <c r="F147" i="85"/>
  <c r="F148" i="85"/>
  <c r="F149" i="85"/>
  <c r="F150" i="85"/>
  <c r="F155" i="85"/>
  <c r="F156" i="85"/>
  <c r="F157" i="85"/>
  <c r="F158" i="85"/>
  <c r="F159" i="85"/>
  <c r="F164" i="85"/>
  <c r="F165" i="85"/>
  <c r="F166" i="85"/>
  <c r="F167" i="85"/>
  <c r="F168" i="85"/>
  <c r="F173" i="85"/>
  <c r="F174" i="85"/>
  <c r="F175" i="85"/>
  <c r="F176" i="85"/>
  <c r="F177" i="85"/>
  <c r="F182" i="85"/>
  <c r="F183" i="85"/>
  <c r="F184" i="85"/>
  <c r="F185" i="85"/>
  <c r="F186" i="85"/>
  <c r="F191" i="85"/>
  <c r="F192" i="85"/>
  <c r="F193" i="85"/>
  <c r="F194" i="85"/>
  <c r="F195" i="85"/>
  <c r="F200" i="85"/>
  <c r="F201" i="85"/>
  <c r="F202" i="85"/>
  <c r="F203" i="85"/>
  <c r="F204" i="85"/>
  <c r="F209" i="85"/>
  <c r="F210" i="85"/>
  <c r="F211" i="85"/>
  <c r="F212" i="85"/>
  <c r="F213" i="85"/>
  <c r="F218" i="85"/>
  <c r="F219" i="85"/>
  <c r="F220" i="85"/>
  <c r="F221" i="85"/>
  <c r="F222" i="85"/>
  <c r="F227" i="85"/>
  <c r="F228" i="85"/>
  <c r="F229" i="85"/>
  <c r="F230" i="85"/>
  <c r="F231" i="85"/>
  <c r="F236" i="85"/>
  <c r="F237" i="85"/>
  <c r="F238" i="85"/>
  <c r="F239" i="85"/>
  <c r="F240" i="85"/>
  <c r="F245" i="85"/>
  <c r="F246" i="85"/>
  <c r="F247" i="85"/>
  <c r="F248" i="85"/>
  <c r="F249" i="85"/>
  <c r="F254" i="85"/>
  <c r="F255" i="85"/>
  <c r="F256" i="85"/>
  <c r="F257" i="85"/>
  <c r="F258" i="85"/>
  <c r="F263" i="85"/>
  <c r="F264" i="85"/>
  <c r="F265" i="85"/>
  <c r="F266" i="85"/>
  <c r="F267" i="85"/>
  <c r="F272" i="85"/>
  <c r="F273" i="85"/>
  <c r="F274" i="85"/>
  <c r="F275" i="85"/>
  <c r="F276" i="85"/>
  <c r="F281" i="85"/>
  <c r="F282" i="85"/>
  <c r="F283" i="85"/>
  <c r="F284" i="85"/>
  <c r="F285" i="85"/>
  <c r="F290" i="85"/>
  <c r="F291" i="85"/>
  <c r="F292" i="85"/>
  <c r="F293" i="85"/>
  <c r="F294" i="85"/>
  <c r="F299" i="85"/>
  <c r="F300" i="85"/>
  <c r="F301" i="85"/>
  <c r="F302" i="85"/>
  <c r="F303" i="85"/>
  <c r="F308" i="85"/>
  <c r="F309" i="85"/>
  <c r="F310" i="85"/>
  <c r="F311" i="85"/>
  <c r="F312" i="85"/>
  <c r="F317" i="85"/>
  <c r="F318" i="85"/>
  <c r="F319" i="85"/>
  <c r="F320" i="85"/>
  <c r="F321" i="85"/>
  <c r="F322" i="85"/>
  <c r="F323" i="85"/>
  <c r="F324" i="85"/>
  <c r="F325" i="85"/>
  <c r="F326" i="85"/>
  <c r="F327" i="85"/>
  <c r="F328" i="85"/>
  <c r="F333" i="85"/>
  <c r="F334" i="85"/>
  <c r="F335" i="85"/>
  <c r="F336" i="85"/>
  <c r="F337" i="85"/>
  <c r="F342" i="85"/>
  <c r="F343" i="85"/>
  <c r="F344" i="85"/>
  <c r="F345" i="85"/>
  <c r="F346" i="85"/>
  <c r="F350" i="85"/>
  <c r="F353" i="85"/>
  <c r="F9" i="87"/>
  <c r="F10" i="87"/>
  <c r="F11" i="87"/>
  <c r="F12" i="87"/>
  <c r="F13" i="87"/>
  <c r="F14" i="87"/>
  <c r="F19" i="87"/>
  <c r="F20" i="87"/>
  <c r="F21" i="87"/>
  <c r="F22" i="87"/>
  <c r="F23" i="87"/>
  <c r="F28" i="87"/>
  <c r="F29" i="87"/>
  <c r="F30" i="87"/>
  <c r="F31" i="87"/>
  <c r="F32" i="87"/>
  <c r="F37" i="87"/>
  <c r="F38" i="87"/>
  <c r="F39" i="87"/>
  <c r="F40" i="87"/>
  <c r="F41" i="87"/>
  <c r="F46" i="87"/>
  <c r="F47" i="87"/>
  <c r="F48" i="87"/>
  <c r="F49" i="87"/>
  <c r="F50" i="87"/>
  <c r="F55" i="87"/>
  <c r="F56" i="87"/>
  <c r="F57" i="87"/>
  <c r="F58" i="87"/>
  <c r="F59" i="87"/>
  <c r="F64" i="87"/>
  <c r="F65" i="87"/>
  <c r="F66" i="87"/>
  <c r="F67" i="87"/>
  <c r="F68" i="87"/>
  <c r="F73" i="87"/>
  <c r="F74" i="87"/>
  <c r="F75" i="87"/>
  <c r="F76" i="87"/>
  <c r="F77" i="87"/>
  <c r="F82" i="87"/>
  <c r="F83" i="87"/>
  <c r="F84" i="87"/>
  <c r="F85" i="87"/>
  <c r="F86" i="87"/>
  <c r="F92" i="87"/>
  <c r="F93" i="87"/>
  <c r="F94" i="87"/>
  <c r="F95" i="87"/>
  <c r="F96" i="87"/>
  <c r="F101" i="87"/>
  <c r="F102" i="87"/>
  <c r="F103" i="87"/>
  <c r="F104" i="87"/>
  <c r="F105" i="87"/>
  <c r="F110" i="87"/>
  <c r="F111" i="87"/>
  <c r="F112" i="87"/>
  <c r="F113" i="87"/>
  <c r="F114" i="87"/>
  <c r="F119" i="87"/>
  <c r="F120" i="87"/>
  <c r="F121" i="87"/>
  <c r="F122" i="87"/>
  <c r="F123" i="87"/>
  <c r="F128" i="87"/>
  <c r="F129" i="87"/>
  <c r="F130" i="87"/>
  <c r="F131" i="87"/>
  <c r="F132" i="87"/>
  <c r="F137" i="87"/>
  <c r="F138" i="87"/>
  <c r="F139" i="87"/>
  <c r="F140" i="87"/>
  <c r="F141" i="87"/>
  <c r="F146" i="87"/>
  <c r="F147" i="87"/>
  <c r="F148" i="87"/>
  <c r="F149" i="87"/>
  <c r="F150" i="87"/>
  <c r="F155" i="87"/>
  <c r="F156" i="87"/>
  <c r="F157" i="87"/>
  <c r="F158" i="87"/>
  <c r="F159" i="87"/>
  <c r="F164" i="87"/>
  <c r="F165" i="87"/>
  <c r="F166" i="87"/>
  <c r="F167" i="87"/>
  <c r="F168" i="87"/>
  <c r="F173" i="87"/>
  <c r="F174" i="87"/>
  <c r="F175" i="87"/>
  <c r="F176" i="87"/>
  <c r="F177" i="87"/>
  <c r="F182" i="87"/>
  <c r="F183" i="87"/>
  <c r="F184" i="87"/>
  <c r="F185" i="87"/>
  <c r="F186" i="87"/>
  <c r="F191" i="87"/>
  <c r="F192" i="87"/>
  <c r="F193" i="87"/>
  <c r="F194" i="87"/>
  <c r="F195" i="87"/>
  <c r="F200" i="87"/>
  <c r="F201" i="87"/>
  <c r="F202" i="87"/>
  <c r="F203" i="87"/>
  <c r="F204" i="87"/>
  <c r="F209" i="87"/>
  <c r="F210" i="87"/>
  <c r="F211" i="87"/>
  <c r="F212" i="87"/>
  <c r="F213" i="87"/>
  <c r="F218" i="87"/>
  <c r="F219" i="87"/>
  <c r="F220" i="87"/>
  <c r="F221" i="87"/>
  <c r="F222" i="87"/>
  <c r="F227" i="87"/>
  <c r="F228" i="87"/>
  <c r="F229" i="87"/>
  <c r="F230" i="87"/>
  <c r="F231" i="87"/>
  <c r="F236" i="87"/>
  <c r="F237" i="87"/>
  <c r="F238" i="87"/>
  <c r="F239" i="87"/>
  <c r="F240" i="87"/>
  <c r="F245" i="87"/>
  <c r="F246" i="87"/>
  <c r="F247" i="87"/>
  <c r="F248" i="87"/>
  <c r="F249" i="87"/>
  <c r="F254" i="87"/>
  <c r="F255" i="87"/>
  <c r="F256" i="87"/>
  <c r="F257" i="87"/>
  <c r="F258" i="87"/>
  <c r="F263" i="87"/>
  <c r="F264" i="87"/>
  <c r="F265" i="87"/>
  <c r="F266" i="87"/>
  <c r="F267" i="87"/>
  <c r="F272" i="87"/>
  <c r="F273" i="87"/>
  <c r="F274" i="87"/>
  <c r="F275" i="87"/>
  <c r="F276" i="87"/>
  <c r="F281" i="87"/>
  <c r="F282" i="87"/>
  <c r="F283" i="87"/>
  <c r="F284" i="87"/>
  <c r="F285" i="87"/>
  <c r="F290" i="87"/>
  <c r="F291" i="87"/>
  <c r="F292" i="87"/>
  <c r="F293" i="87"/>
  <c r="F294" i="87"/>
  <c r="F299" i="87"/>
  <c r="F300" i="87"/>
  <c r="F301" i="87"/>
  <c r="F302" i="87"/>
  <c r="F303" i="87"/>
  <c r="F308" i="87"/>
  <c r="F309" i="87"/>
  <c r="F310" i="87"/>
  <c r="F311" i="87"/>
  <c r="F312" i="87"/>
  <c r="F317" i="87"/>
  <c r="F318" i="87"/>
  <c r="F319" i="87"/>
  <c r="F320" i="87"/>
  <c r="F321" i="87"/>
  <c r="F322" i="87"/>
  <c r="F323" i="87"/>
  <c r="F324" i="87"/>
  <c r="F325" i="87"/>
  <c r="F326" i="87"/>
  <c r="F327" i="87"/>
  <c r="F328" i="87"/>
  <c r="F333" i="87"/>
  <c r="F334" i="87"/>
  <c r="F335" i="87"/>
  <c r="F336" i="87"/>
  <c r="F337" i="87"/>
  <c r="F342" i="87"/>
  <c r="F343" i="87"/>
  <c r="F344" i="87"/>
  <c r="F345" i="87"/>
  <c r="F346" i="87"/>
  <c r="F350" i="87"/>
  <c r="F353" i="87"/>
  <c r="F9" i="90"/>
  <c r="F10" i="90"/>
  <c r="F11" i="90"/>
  <c r="F12" i="90"/>
  <c r="F13" i="90"/>
  <c r="F14" i="90"/>
  <c r="F19" i="90"/>
  <c r="F20" i="90"/>
  <c r="F21" i="90"/>
  <c r="F22" i="90"/>
  <c r="F23" i="90"/>
  <c r="F28" i="90"/>
  <c r="F29" i="90"/>
  <c r="F30" i="90"/>
  <c r="F31" i="90"/>
  <c r="F32" i="90"/>
  <c r="F37" i="90"/>
  <c r="F38" i="90"/>
  <c r="F39" i="90"/>
  <c r="F40" i="90"/>
  <c r="F41" i="90"/>
  <c r="F46" i="90"/>
  <c r="F47" i="90"/>
  <c r="F48" i="90"/>
  <c r="F49" i="90"/>
  <c r="F50" i="90"/>
  <c r="F55" i="90"/>
  <c r="F56" i="90"/>
  <c r="F57" i="90"/>
  <c r="F58" i="90"/>
  <c r="F59" i="90"/>
  <c r="F64" i="90"/>
  <c r="F65" i="90"/>
  <c r="F66" i="90"/>
  <c r="F67" i="90"/>
  <c r="F68" i="90"/>
  <c r="F73" i="90"/>
  <c r="F74" i="90"/>
  <c r="F75" i="90"/>
  <c r="F76" i="90"/>
  <c r="F77" i="90"/>
  <c r="F82" i="90"/>
  <c r="F83" i="90"/>
  <c r="F84" i="90"/>
  <c r="F85" i="90"/>
  <c r="F86" i="90"/>
  <c r="F92" i="90"/>
  <c r="F93" i="90"/>
  <c r="F94" i="90"/>
  <c r="F95" i="90"/>
  <c r="F96" i="90"/>
  <c r="F101" i="90"/>
  <c r="F102" i="90"/>
  <c r="F103" i="90"/>
  <c r="F104" i="90"/>
  <c r="F105" i="90"/>
  <c r="F110" i="90"/>
  <c r="F111" i="90"/>
  <c r="F112" i="90"/>
  <c r="F113" i="90"/>
  <c r="F114" i="90"/>
  <c r="F119" i="90"/>
  <c r="F120" i="90"/>
  <c r="F121" i="90"/>
  <c r="F122" i="90"/>
  <c r="F123" i="90"/>
  <c r="F128" i="90"/>
  <c r="F129" i="90"/>
  <c r="F130" i="90"/>
  <c r="F131" i="90"/>
  <c r="F132" i="90"/>
  <c r="F137" i="90"/>
  <c r="F138" i="90"/>
  <c r="F139" i="90"/>
  <c r="F140" i="90"/>
  <c r="F141" i="90"/>
  <c r="F146" i="90"/>
  <c r="F147" i="90"/>
  <c r="F148" i="90"/>
  <c r="F149" i="90"/>
  <c r="F150" i="90"/>
  <c r="F155" i="90"/>
  <c r="F156" i="90"/>
  <c r="F157" i="90"/>
  <c r="F158" i="90"/>
  <c r="F159" i="90"/>
  <c r="F164" i="90"/>
  <c r="F165" i="90"/>
  <c r="F166" i="90"/>
  <c r="F167" i="90"/>
  <c r="F168" i="90"/>
  <c r="F173" i="90"/>
  <c r="F174" i="90"/>
  <c r="F175" i="90"/>
  <c r="F176" i="90"/>
  <c r="F177" i="90"/>
  <c r="F182" i="90"/>
  <c r="F183" i="90"/>
  <c r="F184" i="90"/>
  <c r="F185" i="90"/>
  <c r="F186" i="90"/>
  <c r="F191" i="90"/>
  <c r="F192" i="90"/>
  <c r="F193" i="90"/>
  <c r="F194" i="90"/>
  <c r="F195" i="90"/>
  <c r="F200" i="90"/>
  <c r="F201" i="90"/>
  <c r="F202" i="90"/>
  <c r="F203" i="90"/>
  <c r="F204" i="90"/>
  <c r="F209" i="90"/>
  <c r="F210" i="90"/>
  <c r="F211" i="90"/>
  <c r="F212" i="90"/>
  <c r="F213" i="90"/>
  <c r="F218" i="90"/>
  <c r="F219" i="90"/>
  <c r="F220" i="90"/>
  <c r="F221" i="90"/>
  <c r="F222" i="90"/>
  <c r="F227" i="90"/>
  <c r="F228" i="90"/>
  <c r="F229" i="90"/>
  <c r="F230" i="90"/>
  <c r="F231" i="90"/>
  <c r="F236" i="90"/>
  <c r="F237" i="90"/>
  <c r="F238" i="90"/>
  <c r="F239" i="90"/>
  <c r="F240" i="90"/>
  <c r="F245" i="90"/>
  <c r="F246" i="90"/>
  <c r="F247" i="90"/>
  <c r="F248" i="90"/>
  <c r="F249" i="90"/>
  <c r="F254" i="90"/>
  <c r="F255" i="90"/>
  <c r="F256" i="90"/>
  <c r="F257" i="90"/>
  <c r="F258" i="90"/>
  <c r="F263" i="90"/>
  <c r="F264" i="90"/>
  <c r="F265" i="90"/>
  <c r="F266" i="90"/>
  <c r="F267" i="90"/>
  <c r="F272" i="90"/>
  <c r="F273" i="90"/>
  <c r="F274" i="90"/>
  <c r="F275" i="90"/>
  <c r="F276" i="90"/>
  <c r="F281" i="90"/>
  <c r="F282" i="90"/>
  <c r="F283" i="90"/>
  <c r="F284" i="90"/>
  <c r="F285" i="90"/>
  <c r="F290" i="90"/>
  <c r="F291" i="90"/>
  <c r="F292" i="90"/>
  <c r="F293" i="90"/>
  <c r="F294" i="90"/>
  <c r="F299" i="90"/>
  <c r="F300" i="90"/>
  <c r="F301" i="90"/>
  <c r="F302" i="90"/>
  <c r="F303" i="90"/>
  <c r="F308" i="90"/>
  <c r="F309" i="90"/>
  <c r="F310" i="90"/>
  <c r="F311" i="90"/>
  <c r="F312" i="90"/>
  <c r="F317" i="90"/>
  <c r="F318" i="90"/>
  <c r="F319" i="90"/>
  <c r="F320" i="90"/>
  <c r="F321" i="90"/>
  <c r="F322" i="90"/>
  <c r="F323" i="90"/>
  <c r="F324" i="90"/>
  <c r="F325" i="90"/>
  <c r="F326" i="90"/>
  <c r="F327" i="90"/>
  <c r="F328" i="90"/>
  <c r="F333" i="90"/>
  <c r="F334" i="90"/>
  <c r="F335" i="90"/>
  <c r="F336" i="90"/>
  <c r="F337" i="90"/>
  <c r="F342" i="90"/>
  <c r="F343" i="90"/>
  <c r="F344" i="90"/>
  <c r="F345" i="90"/>
  <c r="F346" i="90"/>
  <c r="F350" i="90"/>
  <c r="F353" i="90"/>
  <c r="F9" i="92"/>
  <c r="F10" i="92"/>
  <c r="F11" i="92"/>
  <c r="F12" i="92"/>
  <c r="F13" i="92"/>
  <c r="F14" i="92"/>
  <c r="F19" i="92"/>
  <c r="F20" i="92"/>
  <c r="F21" i="92"/>
  <c r="F22" i="92"/>
  <c r="F23" i="92"/>
  <c r="F28" i="92"/>
  <c r="F29" i="92"/>
  <c r="F30" i="92"/>
  <c r="F31" i="92"/>
  <c r="F32" i="92"/>
  <c r="F37" i="92"/>
  <c r="F38" i="92"/>
  <c r="F39" i="92"/>
  <c r="F40" i="92"/>
  <c r="F41" i="92"/>
  <c r="F46" i="92"/>
  <c r="F47" i="92"/>
  <c r="F48" i="92"/>
  <c r="F49" i="92"/>
  <c r="F50" i="92"/>
  <c r="F55" i="92"/>
  <c r="F56" i="92"/>
  <c r="F57" i="92"/>
  <c r="F58" i="92"/>
  <c r="F59" i="92"/>
  <c r="F64" i="92"/>
  <c r="F65" i="92"/>
  <c r="F66" i="92"/>
  <c r="F67" i="92"/>
  <c r="F68" i="92"/>
  <c r="F73" i="92"/>
  <c r="F74" i="92"/>
  <c r="F75" i="92"/>
  <c r="F76" i="92"/>
  <c r="F77" i="92"/>
  <c r="F82" i="92"/>
  <c r="F83" i="92"/>
  <c r="F84" i="92"/>
  <c r="F85" i="92"/>
  <c r="F86" i="92"/>
  <c r="F92" i="92"/>
  <c r="F93" i="92"/>
  <c r="F94" i="92"/>
  <c r="F95" i="92"/>
  <c r="F96" i="92"/>
  <c r="F101" i="92"/>
  <c r="F102" i="92"/>
  <c r="F103" i="92"/>
  <c r="F104" i="92"/>
  <c r="F105" i="92"/>
  <c r="F110" i="92"/>
  <c r="F111" i="92"/>
  <c r="F112" i="92"/>
  <c r="F113" i="92"/>
  <c r="F114" i="92"/>
  <c r="F119" i="92"/>
  <c r="F120" i="92"/>
  <c r="F121" i="92"/>
  <c r="F122" i="92"/>
  <c r="F123" i="92"/>
  <c r="F128" i="92"/>
  <c r="F129" i="92"/>
  <c r="F130" i="92"/>
  <c r="F131" i="92"/>
  <c r="F132" i="92"/>
  <c r="F137" i="92"/>
  <c r="F138" i="92"/>
  <c r="F139" i="92"/>
  <c r="F140" i="92"/>
  <c r="F141" i="92"/>
  <c r="F146" i="92"/>
  <c r="F147" i="92"/>
  <c r="F148" i="92"/>
  <c r="F149" i="92"/>
  <c r="F150" i="92"/>
  <c r="F155" i="92"/>
  <c r="F156" i="92"/>
  <c r="F157" i="92"/>
  <c r="F158" i="92"/>
  <c r="F159" i="92"/>
  <c r="F164" i="92"/>
  <c r="F165" i="92"/>
  <c r="F166" i="92"/>
  <c r="F167" i="92"/>
  <c r="F168" i="92"/>
  <c r="F173" i="92"/>
  <c r="F174" i="92"/>
  <c r="F175" i="92"/>
  <c r="F176" i="92"/>
  <c r="F177" i="92"/>
  <c r="F182" i="92"/>
  <c r="F183" i="92"/>
  <c r="F184" i="92"/>
  <c r="F185" i="92"/>
  <c r="F186" i="92"/>
  <c r="F191" i="92"/>
  <c r="F192" i="92"/>
  <c r="F193" i="92"/>
  <c r="F194" i="92"/>
  <c r="F195" i="92"/>
  <c r="F200" i="92"/>
  <c r="F201" i="92"/>
  <c r="F202" i="92"/>
  <c r="F203" i="92"/>
  <c r="F204" i="92"/>
  <c r="F209" i="92"/>
  <c r="F210" i="92"/>
  <c r="F211" i="92"/>
  <c r="F212" i="92"/>
  <c r="F213" i="92"/>
  <c r="F218" i="92"/>
  <c r="F219" i="92"/>
  <c r="F220" i="92"/>
  <c r="F221" i="92"/>
  <c r="F222" i="92"/>
  <c r="F227" i="92"/>
  <c r="F228" i="92"/>
  <c r="F229" i="92"/>
  <c r="F230" i="92"/>
  <c r="F231" i="92"/>
  <c r="F236" i="92"/>
  <c r="F237" i="92"/>
  <c r="F238" i="92"/>
  <c r="F239" i="92"/>
  <c r="F240" i="92"/>
  <c r="F245" i="92"/>
  <c r="F246" i="92"/>
  <c r="F247" i="92"/>
  <c r="F248" i="92"/>
  <c r="F249" i="92"/>
  <c r="F254" i="92"/>
  <c r="F255" i="92"/>
  <c r="F256" i="92"/>
  <c r="F257" i="92"/>
  <c r="F258" i="92"/>
  <c r="F263" i="92"/>
  <c r="F264" i="92"/>
  <c r="F265" i="92"/>
  <c r="F266" i="92"/>
  <c r="F267" i="92"/>
  <c r="F272" i="92"/>
  <c r="F273" i="92"/>
  <c r="F274" i="92"/>
  <c r="F275" i="92"/>
  <c r="F276" i="92"/>
  <c r="F281" i="92"/>
  <c r="F282" i="92"/>
  <c r="F283" i="92"/>
  <c r="F284" i="92"/>
  <c r="F285" i="92"/>
  <c r="F290" i="92"/>
  <c r="F291" i="92"/>
  <c r="F292" i="92"/>
  <c r="F293" i="92"/>
  <c r="F294" i="92"/>
  <c r="F299" i="92"/>
  <c r="F300" i="92"/>
  <c r="F301" i="92"/>
  <c r="F302" i="92"/>
  <c r="F303" i="92"/>
  <c r="F308" i="92"/>
  <c r="F309" i="92"/>
  <c r="F310" i="92"/>
  <c r="F311" i="92"/>
  <c r="F312" i="92"/>
  <c r="F317" i="92"/>
  <c r="F318" i="92"/>
  <c r="F319" i="92"/>
  <c r="F320" i="92"/>
  <c r="F321" i="92"/>
  <c r="F322" i="92"/>
  <c r="F323" i="92"/>
  <c r="F324" i="92"/>
  <c r="F325" i="92"/>
  <c r="F326" i="92"/>
  <c r="F327" i="92"/>
  <c r="F328" i="92"/>
  <c r="F333" i="92"/>
  <c r="F334" i="92"/>
  <c r="F335" i="92"/>
  <c r="F336" i="92"/>
  <c r="F337" i="92"/>
  <c r="F342" i="92"/>
  <c r="F343" i="92"/>
  <c r="F344" i="92"/>
  <c r="F345" i="92"/>
  <c r="F346" i="92"/>
  <c r="F350" i="92"/>
  <c r="F353" i="92"/>
  <c r="F9" i="94"/>
  <c r="F350" i="94"/>
  <c r="F353" i="94"/>
  <c r="F10" i="94"/>
  <c r="F11" i="94"/>
  <c r="F12" i="94"/>
  <c r="F13" i="94"/>
  <c r="F14" i="94"/>
  <c r="F19" i="94"/>
  <c r="F20" i="94"/>
  <c r="F21" i="94"/>
  <c r="F22" i="94"/>
  <c r="F23" i="94"/>
  <c r="F28" i="94"/>
  <c r="F29" i="94"/>
  <c r="F30" i="94"/>
  <c r="F31" i="94"/>
  <c r="F32" i="94"/>
  <c r="F37" i="94"/>
  <c r="F38" i="94"/>
  <c r="F39" i="94"/>
  <c r="F40" i="94"/>
  <c r="F41" i="94"/>
  <c r="F46" i="94"/>
  <c r="F47" i="94"/>
  <c r="F48" i="94"/>
  <c r="F49" i="94"/>
  <c r="F50" i="94"/>
  <c r="F55" i="94"/>
  <c r="F56" i="94"/>
  <c r="F57" i="94"/>
  <c r="F58" i="94"/>
  <c r="F59" i="94"/>
  <c r="F64" i="94"/>
  <c r="F65" i="94"/>
  <c r="F66" i="94"/>
  <c r="F67" i="94"/>
  <c r="F68" i="94"/>
  <c r="F73" i="94"/>
  <c r="F74" i="94"/>
  <c r="F75" i="94"/>
  <c r="F76" i="94"/>
  <c r="F77" i="94"/>
  <c r="F82" i="94"/>
  <c r="F83" i="94"/>
  <c r="F84" i="94"/>
  <c r="F85" i="94"/>
  <c r="F86" i="94"/>
  <c r="F92" i="94"/>
  <c r="F93" i="94"/>
  <c r="F94" i="94"/>
  <c r="F95" i="94"/>
  <c r="F96" i="94"/>
  <c r="F101" i="94"/>
  <c r="F102" i="94"/>
  <c r="F103" i="94"/>
  <c r="F104" i="94"/>
  <c r="F105" i="94"/>
  <c r="F110" i="94"/>
  <c r="F111" i="94"/>
  <c r="F112" i="94"/>
  <c r="F113" i="94"/>
  <c r="F114" i="94"/>
  <c r="F119" i="94"/>
  <c r="F120" i="94"/>
  <c r="F121" i="94"/>
  <c r="F122" i="94"/>
  <c r="F123" i="94"/>
  <c r="F128" i="94"/>
  <c r="F129" i="94"/>
  <c r="F130" i="94"/>
  <c r="F131" i="94"/>
  <c r="F132" i="94"/>
  <c r="F137" i="94"/>
  <c r="F138" i="94"/>
  <c r="F139" i="94"/>
  <c r="F140" i="94"/>
  <c r="F141" i="94"/>
  <c r="F146" i="94"/>
  <c r="F147" i="94"/>
  <c r="F148" i="94"/>
  <c r="F149" i="94"/>
  <c r="F150" i="94"/>
  <c r="F155" i="94"/>
  <c r="F156" i="94"/>
  <c r="F157" i="94"/>
  <c r="F158" i="94"/>
  <c r="F159" i="94"/>
  <c r="F164" i="94"/>
  <c r="F165" i="94"/>
  <c r="F166" i="94"/>
  <c r="F167" i="94"/>
  <c r="F168" i="94"/>
  <c r="F173" i="94"/>
  <c r="F174" i="94"/>
  <c r="F175" i="94"/>
  <c r="F176" i="94"/>
  <c r="F177" i="94"/>
  <c r="F182" i="94"/>
  <c r="F183" i="94"/>
  <c r="F184" i="94"/>
  <c r="F185" i="94"/>
  <c r="F186" i="94"/>
  <c r="F191" i="94"/>
  <c r="F192" i="94"/>
  <c r="F193" i="94"/>
  <c r="F194" i="94"/>
  <c r="F195" i="94"/>
  <c r="F200" i="94"/>
  <c r="F201" i="94"/>
  <c r="F202" i="94"/>
  <c r="F203" i="94"/>
  <c r="F204" i="94"/>
  <c r="F209" i="94"/>
  <c r="F210" i="94"/>
  <c r="F211" i="94"/>
  <c r="F212" i="94"/>
  <c r="F213" i="94"/>
  <c r="F218" i="94"/>
  <c r="F219" i="94"/>
  <c r="F220" i="94"/>
  <c r="F221" i="94"/>
  <c r="F222" i="94"/>
  <c r="F227" i="94"/>
  <c r="F228" i="94"/>
  <c r="F229" i="94"/>
  <c r="F230" i="94"/>
  <c r="F231" i="94"/>
  <c r="F236" i="94"/>
  <c r="F237" i="94"/>
  <c r="F238" i="94"/>
  <c r="F239" i="94"/>
  <c r="F240" i="94"/>
  <c r="F245" i="94"/>
  <c r="F246" i="94"/>
  <c r="F247" i="94"/>
  <c r="F248" i="94"/>
  <c r="F249" i="94"/>
  <c r="F254" i="94"/>
  <c r="F255" i="94"/>
  <c r="F256" i="94"/>
  <c r="F257" i="94"/>
  <c r="F258" i="94"/>
  <c r="F263" i="94"/>
  <c r="F264" i="94"/>
  <c r="F265" i="94"/>
  <c r="F266" i="94"/>
  <c r="F267" i="94"/>
  <c r="F272" i="94"/>
  <c r="F273" i="94"/>
  <c r="F274" i="94"/>
  <c r="F275" i="94"/>
  <c r="F276" i="94"/>
  <c r="F281" i="94"/>
  <c r="F282" i="94"/>
  <c r="F283" i="94"/>
  <c r="F284" i="94"/>
  <c r="F285" i="94"/>
  <c r="F290" i="94"/>
  <c r="F291" i="94"/>
  <c r="F292" i="94"/>
  <c r="F293" i="94"/>
  <c r="F294" i="94"/>
  <c r="F299" i="94"/>
  <c r="F300" i="94"/>
  <c r="F301" i="94"/>
  <c r="F302" i="94"/>
  <c r="F303" i="94"/>
  <c r="F308" i="94"/>
  <c r="F309" i="94"/>
  <c r="F310" i="94"/>
  <c r="F311" i="94"/>
  <c r="F312" i="94"/>
  <c r="F317" i="94"/>
  <c r="F318" i="94"/>
  <c r="F319" i="94"/>
  <c r="F320" i="94"/>
  <c r="F321" i="94"/>
  <c r="F322" i="94"/>
  <c r="F323" i="94"/>
  <c r="F324" i="94"/>
  <c r="F325" i="94"/>
  <c r="F326" i="94"/>
  <c r="F327" i="94"/>
  <c r="F328" i="94"/>
  <c r="F333" i="94"/>
  <c r="F334" i="94"/>
  <c r="F335" i="94"/>
  <c r="F336" i="94"/>
  <c r="F337" i="94"/>
  <c r="F342" i="94"/>
  <c r="F343" i="94"/>
  <c r="F344" i="94"/>
  <c r="F345" i="94"/>
  <c r="F346" i="94"/>
  <c r="C53" i="63"/>
  <c r="D6" i="63"/>
  <c r="D53" i="63"/>
  <c r="E6" i="63"/>
  <c r="E53" i="63"/>
  <c r="F6" i="63"/>
  <c r="F53" i="63"/>
  <c r="G6" i="63"/>
  <c r="G53" i="63"/>
  <c r="H6" i="63"/>
  <c r="H53" i="63"/>
  <c r="I6" i="63"/>
  <c r="I53" i="63"/>
  <c r="J6" i="63"/>
  <c r="J53" i="63"/>
  <c r="K6" i="63"/>
  <c r="K53" i="63"/>
  <c r="L6" i="63"/>
  <c r="L53" i="63"/>
  <c r="M6" i="63"/>
  <c r="M53" i="63"/>
  <c r="M58" i="63"/>
  <c r="N6" i="63"/>
  <c r="N53" i="63"/>
  <c r="N58" i="63"/>
  <c r="L58" i="63"/>
  <c r="K58" i="63"/>
  <c r="J58" i="63"/>
  <c r="I58" i="63"/>
  <c r="H58" i="63"/>
  <c r="G58" i="63"/>
  <c r="F58" i="63"/>
  <c r="E58" i="63"/>
  <c r="D58" i="63"/>
  <c r="C58" i="63"/>
  <c r="G8" i="99"/>
  <c r="G56" i="9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Dru Allard</author>
  </authors>
  <commentList>
    <comment ref="C12" authorId="0" shapeId="0" xr:uid="{393EA593-20AA-4FE3-B504-0DC53F1628FE}">
      <text>
        <r>
          <rPr>
            <b/>
            <sz val="9"/>
            <color indexed="81"/>
            <rFont val="Tahoma"/>
            <charset val="1"/>
          </rPr>
          <t>Dru Allard:</t>
        </r>
        <r>
          <rPr>
            <sz val="9"/>
            <color indexed="81"/>
            <rFont val="Tahoma"/>
            <charset val="1"/>
          </rPr>
          <t xml:space="preserve">
Adjustment to balance with bank statement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Dues Tracker xlsx" description="Connection to the 'Dues Tracker xlsx' query in the workbook." type="5" refreshedVersion="0" background="1">
    <dbPr connection="Provider=Microsoft.Mashup.OleDb.1;Data Source=$Workbook$;Location=Dues Tracker xlsx;Extended Properties=&quot;&quot;" command="SELECT * FROM [Dues Tracker xlsx]"/>
  </connection>
</connections>
</file>

<file path=xl/sharedStrings.xml><?xml version="1.0" encoding="utf-8"?>
<sst xmlns="http://schemas.openxmlformats.org/spreadsheetml/2006/main" count="1453" uniqueCount="251">
  <si>
    <t>Revenue:</t>
  </si>
  <si>
    <t>General Ledger</t>
  </si>
  <si>
    <t>Item Description</t>
  </si>
  <si>
    <t>Balance</t>
  </si>
  <si>
    <t>Ck#</t>
  </si>
  <si>
    <t>Expenses:</t>
  </si>
  <si>
    <t>Total Revenue:</t>
  </si>
  <si>
    <t>Total Expenses:</t>
  </si>
  <si>
    <t>Beginning Balance</t>
  </si>
  <si>
    <t>Total</t>
  </si>
  <si>
    <t>Monthly beginning total</t>
  </si>
  <si>
    <t>Monthly End Total</t>
  </si>
  <si>
    <t>Statement of Revenue and Expenses</t>
  </si>
  <si>
    <t>Cash Beginning of Period</t>
  </si>
  <si>
    <t>Cash End of Period</t>
  </si>
  <si>
    <t>Total YTD</t>
  </si>
  <si>
    <t>Net Balance: Gain / (Loss)</t>
  </si>
  <si>
    <t>January</t>
  </si>
  <si>
    <t>February</t>
  </si>
  <si>
    <t>March</t>
  </si>
  <si>
    <t>April</t>
  </si>
  <si>
    <t>May</t>
  </si>
  <si>
    <t>June</t>
  </si>
  <si>
    <t>July</t>
  </si>
  <si>
    <t>August</t>
  </si>
  <si>
    <t>September</t>
  </si>
  <si>
    <t>October</t>
  </si>
  <si>
    <t>November</t>
  </si>
  <si>
    <t>December</t>
  </si>
  <si>
    <t>EXPENSES</t>
  </si>
  <si>
    <t>Account Number</t>
  </si>
  <si>
    <t>Account Description</t>
  </si>
  <si>
    <t>Revenue Accounts</t>
  </si>
  <si>
    <t>Chart of Accounts</t>
  </si>
  <si>
    <t>Total Debits</t>
  </si>
  <si>
    <t>Total Credits</t>
  </si>
  <si>
    <t>Total debits &amp; credits</t>
  </si>
  <si>
    <t>Account # / Date</t>
  </si>
  <si>
    <t>Net : Income Gain / (Loss)</t>
  </si>
  <si>
    <t>YTD End of 2nd Qtr</t>
  </si>
  <si>
    <t>YTD End of 1st Qtr</t>
  </si>
  <si>
    <t>YTD End of 3rd Qtr</t>
  </si>
  <si>
    <t>YTD End of 4th Qtr</t>
  </si>
  <si>
    <t>Revenue</t>
  </si>
  <si>
    <t>Month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</si>
  <si>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</si>
  <si>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</si>
  <si>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</si>
  <si>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</si>
  <si>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</si>
  <si>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</si>
  <si>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</si>
  <si>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</si>
  <si>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</si>
  <si>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</si>
  <si>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November </t>
  </si>
  <si>
    <t xml:space="preserve">December </t>
  </si>
  <si>
    <t>Calendar Year</t>
  </si>
  <si>
    <t xml:space="preserve"> Budget</t>
  </si>
  <si>
    <t>Linear Budget YTD</t>
  </si>
  <si>
    <t>YTD Actuals</t>
  </si>
  <si>
    <t>0</t>
  </si>
  <si>
    <t>zero balance - unless checks outstanding</t>
  </si>
  <si>
    <t>Cash End of Period - PER BOOKS</t>
  </si>
  <si>
    <t>TOTAL CASH BALANCE - PER STMTS</t>
  </si>
  <si>
    <t xml:space="preserve"> </t>
  </si>
  <si>
    <t>Name</t>
  </si>
  <si>
    <r>
      <rPr>
        <b/>
        <sz val="11"/>
        <rFont val="Arial"/>
        <family val="2"/>
      </rPr>
      <t>BANK 1</t>
    </r>
    <r>
      <rPr>
        <sz val="11"/>
        <rFont val="Arial"/>
        <family val="2"/>
      </rPr>
      <t xml:space="preserve"> - Enter Number from Bank Statement</t>
    </r>
  </si>
  <si>
    <t>Bank 2 - Checking Acct</t>
  </si>
  <si>
    <r>
      <t xml:space="preserve">Bank 2 - </t>
    </r>
    <r>
      <rPr>
        <sz val="11"/>
        <rFont val="Arial"/>
        <family val="2"/>
      </rPr>
      <t>Savings Acct</t>
    </r>
  </si>
  <si>
    <t>Budget to Actual YTD</t>
  </si>
  <si>
    <t>Previous Yr</t>
  </si>
  <si>
    <t>Actuals</t>
  </si>
  <si>
    <t>Income 4</t>
  </si>
  <si>
    <t>Income 5</t>
  </si>
  <si>
    <t>Income 6</t>
  </si>
  <si>
    <t>Income 7</t>
  </si>
  <si>
    <t>Income 8</t>
  </si>
  <si>
    <t>Income 9</t>
  </si>
  <si>
    <t>HEADING 1</t>
  </si>
  <si>
    <t>Heading 2</t>
  </si>
  <si>
    <t>Expense 10</t>
  </si>
  <si>
    <t>Expense 11</t>
  </si>
  <si>
    <t>Expense 12</t>
  </si>
  <si>
    <t>Expense 13</t>
  </si>
  <si>
    <t>Heading 3</t>
  </si>
  <si>
    <t>Expense 14</t>
  </si>
  <si>
    <t>Expense 15</t>
  </si>
  <si>
    <t>Expense 16</t>
  </si>
  <si>
    <t>Expense 17</t>
  </si>
  <si>
    <t>Heading 4</t>
  </si>
  <si>
    <t>Expense 18</t>
  </si>
  <si>
    <t>Expense 19</t>
  </si>
  <si>
    <t>Expense 20</t>
  </si>
  <si>
    <t>Expense 21</t>
  </si>
  <si>
    <t>Expense 22</t>
  </si>
  <si>
    <t>Expense 23</t>
  </si>
  <si>
    <t>Expense 24</t>
  </si>
  <si>
    <t>Expense 25</t>
  </si>
  <si>
    <t>Expense 26</t>
  </si>
  <si>
    <t>Expense 27</t>
  </si>
  <si>
    <t>Expense 28</t>
  </si>
  <si>
    <r>
      <rPr>
        <b/>
        <sz val="12"/>
        <rFont val="Arial"/>
        <family val="2"/>
      </rPr>
      <t>Cash Beginning of Period</t>
    </r>
    <r>
      <rPr>
        <b/>
        <sz val="14"/>
        <rFont val="Arial"/>
        <family val="2"/>
      </rPr>
      <t xml:space="preserve"> </t>
    </r>
  </si>
  <si>
    <t>INCOME</t>
  </si>
  <si>
    <t>Dues Tracker</t>
  </si>
  <si>
    <t>Dues Payment Details</t>
  </si>
  <si>
    <t>845-200-9525</t>
  </si>
  <si>
    <t xml:space="preserve">gizzoa@yahoo.com </t>
  </si>
  <si>
    <t>Teflon</t>
  </si>
  <si>
    <t>917-559-8464</t>
  </si>
  <si>
    <t xml:space="preserve">TheSuaveWay@Gmail.com </t>
  </si>
  <si>
    <t>Suave</t>
  </si>
  <si>
    <t>203-501-6938</t>
  </si>
  <si>
    <t>xbouncerjay@sbcglobal.net</t>
  </si>
  <si>
    <t>Stripes</t>
  </si>
  <si>
    <t>845-600-5336</t>
  </si>
  <si>
    <t>C.Davis@ssss.com</t>
  </si>
  <si>
    <t>Standby</t>
  </si>
  <si>
    <t>914-447-1812 (c)        203-431-7833 (h)</t>
  </si>
  <si>
    <t>smokin45colt@verizon.net</t>
  </si>
  <si>
    <t>Shooter</t>
  </si>
  <si>
    <t>914-649-4803</t>
  </si>
  <si>
    <t>mark.danna@aol.com</t>
  </si>
  <si>
    <t>Postman</t>
  </si>
  <si>
    <t>845-721-8096</t>
  </si>
  <si>
    <t>pastaironorder@gmail.com</t>
  </si>
  <si>
    <t>Pasta</t>
  </si>
  <si>
    <t>845-532-3022</t>
  </si>
  <si>
    <t>spcmechanic@yahoo.com</t>
  </si>
  <si>
    <t>Overkill</t>
  </si>
  <si>
    <t>914-384-8369</t>
  </si>
  <si>
    <t xml:space="preserve">mugsyio@yahoo.com </t>
  </si>
  <si>
    <t>Marine</t>
  </si>
  <si>
    <t>845-457-5772</t>
  </si>
  <si>
    <t xml:space="preserve">Pink7@frontiernet.net </t>
  </si>
  <si>
    <t>Lunchbox</t>
  </si>
  <si>
    <t>917-673-2726</t>
  </si>
  <si>
    <t xml:space="preserve">johnoflanagan@comcast.net </t>
  </si>
  <si>
    <t>Landfill</t>
  </si>
  <si>
    <t>845-721-0686</t>
  </si>
  <si>
    <t xml:space="preserve">linkgun70@gmail.com </t>
  </si>
  <si>
    <t>Hannibal</t>
  </si>
  <si>
    <t>914-582-1075</t>
  </si>
  <si>
    <t xml:space="preserve">dracmu@yahoo.com </t>
  </si>
  <si>
    <t>Doc</t>
  </si>
  <si>
    <t>347-952-1599</t>
  </si>
  <si>
    <t>crusaderiomc@gmail.com</t>
  </si>
  <si>
    <t>Crusader</t>
  </si>
  <si>
    <t>914-3547656</t>
  </si>
  <si>
    <t>homerferreyra@gmail.com</t>
  </si>
  <si>
    <t>Churchmouse</t>
  </si>
  <si>
    <t>917-848-2806</t>
  </si>
  <si>
    <t>cazz.iomc@gmail.com</t>
  </si>
  <si>
    <t>Cazz</t>
  </si>
  <si>
    <t xml:space="preserve">845-313-5637 </t>
  </si>
  <si>
    <t xml:space="preserve">hellbent3551@yahoo.com </t>
  </si>
  <si>
    <t>Buddroe</t>
  </si>
  <si>
    <t>203-505-4507</t>
  </si>
  <si>
    <t>john.lynch5589@gmail.com</t>
  </si>
  <si>
    <t>Biohazard</t>
  </si>
  <si>
    <t>845-240 8791</t>
  </si>
  <si>
    <t xml:space="preserve">billygoat71853@gmail.com </t>
  </si>
  <si>
    <t>Billy Goat</t>
  </si>
  <si>
    <t>646 773 3778</t>
  </si>
  <si>
    <t>acmtony@aol.com</t>
  </si>
  <si>
    <t>Amp</t>
  </si>
  <si>
    <t>Total Due</t>
  </si>
  <si>
    <t>Months member</t>
  </si>
  <si>
    <t>Date Joined</t>
  </si>
  <si>
    <t>Phone</t>
  </si>
  <si>
    <t>Email</t>
  </si>
  <si>
    <t>To Payment Details</t>
  </si>
  <si>
    <t>Total Due Each Month:</t>
  </si>
  <si>
    <t>Stacked column chart comparing Total Paid and Total Due amounts for each member is in this cell.</t>
  </si>
  <si>
    <t>Paid</t>
  </si>
  <si>
    <t>Date</t>
  </si>
  <si>
    <t>To Dues Tracker</t>
  </si>
  <si>
    <t>IOMC Crossroads Crew</t>
  </si>
  <si>
    <t>Jan</t>
  </si>
  <si>
    <t>Feb</t>
  </si>
  <si>
    <t>Mar</t>
  </si>
  <si>
    <t>Apr</t>
  </si>
  <si>
    <t>Jun</t>
  </si>
  <si>
    <t>Jul</t>
  </si>
  <si>
    <t>Aug</t>
  </si>
  <si>
    <t>Sep</t>
  </si>
  <si>
    <t>Oct</t>
  </si>
  <si>
    <t>Nov</t>
  </si>
  <si>
    <t>Dec</t>
  </si>
  <si>
    <t>1/23/2018  CK 15411</t>
  </si>
  <si>
    <t>3/17/2018 15405</t>
  </si>
  <si>
    <t>3/17/2018 3/29/2018</t>
  </si>
  <si>
    <t>3/17/2018 check #728  -15407</t>
  </si>
  <si>
    <t>Dues</t>
  </si>
  <si>
    <t>International Dues</t>
  </si>
  <si>
    <t>Web Site</t>
  </si>
  <si>
    <t>P.O. Box</t>
  </si>
  <si>
    <t>Swag</t>
  </si>
  <si>
    <t>From Dues Payment Details</t>
  </si>
  <si>
    <t xml:space="preserve">From Dues Payment Details
</t>
  </si>
  <si>
    <t>Charitable Giving</t>
  </si>
  <si>
    <t>Run Expenses</t>
  </si>
  <si>
    <t>Shane Smith</t>
  </si>
  <si>
    <t>Chapter Party</t>
  </si>
  <si>
    <t>NY State Party</t>
  </si>
  <si>
    <t>Party Revenue (Tickets, Raffles, etc.)</t>
  </si>
  <si>
    <t>Tony Matteo</t>
  </si>
  <si>
    <t>Ken Ciralli</t>
  </si>
  <si>
    <t>John K. Lynch</t>
  </si>
  <si>
    <t>Howard Budd</t>
  </si>
  <si>
    <t>Ed Delgado</t>
  </si>
  <si>
    <t>Homer Ferreyra</t>
  </si>
  <si>
    <t>Dru Allard</t>
  </si>
  <si>
    <t xml:space="preserve">Mark D. Wood
</t>
  </si>
  <si>
    <t>Robert Linkenhoker</t>
  </si>
  <si>
    <t>John O'Flanagan</t>
  </si>
  <si>
    <t>Mike Ruddy</t>
  </si>
  <si>
    <t>Larry Miller</t>
  </si>
  <si>
    <t>John Russo</t>
  </si>
  <si>
    <t>Ken Pascale</t>
  </si>
  <si>
    <t>Mark D'Anna</t>
  </si>
  <si>
    <t>Steve Bender</t>
  </si>
  <si>
    <t>Craig Davis         </t>
  </si>
  <si>
    <t>John Benoit (Jay)</t>
  </si>
  <si>
    <t xml:space="preserve">Angelo Gizzo </t>
  </si>
  <si>
    <t>Paypal Fees</t>
  </si>
  <si>
    <t>3YV16337PH909702D</t>
  </si>
  <si>
    <t>6T236945YH868311N</t>
  </si>
  <si>
    <t>7PL80288J4852191C</t>
  </si>
  <si>
    <t>7RE29352CN175354L</t>
  </si>
  <si>
    <t>PayPal Fees</t>
  </si>
  <si>
    <t>3X6315137H6880800</t>
  </si>
  <si>
    <t>1U127682A0938730J</t>
  </si>
  <si>
    <t xml:space="preserve">Balance forward </t>
  </si>
  <si>
    <t>Total Paid YTD</t>
  </si>
  <si>
    <t>First Year Hosting and Domain</t>
  </si>
  <si>
    <t>Private Domain</t>
  </si>
  <si>
    <t>Zegerrellis</t>
  </si>
  <si>
    <t>Paul Gallo</t>
  </si>
  <si>
    <t>Reconcile</t>
  </si>
  <si>
    <t>Reconcile with Bank Balance</t>
  </si>
  <si>
    <t>Patterson Comm. Church Food Bank</t>
  </si>
  <si>
    <t>IOMC Legal Fund</t>
  </si>
  <si>
    <t>Region 1 Coin</t>
  </si>
  <si>
    <t>Envelopes for Coins</t>
  </si>
  <si>
    <t>Support Shirts</t>
  </si>
  <si>
    <t>Support Shirt</t>
  </si>
  <si>
    <t>Region One Coins Presale</t>
  </si>
  <si>
    <t>Card Reader</t>
  </si>
  <si>
    <t>coins (chapter)</t>
  </si>
  <si>
    <t>Shipping for coins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</si>
</sst>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6" formatCode="&quot;$&quot;#,##0_);[Red]\(&quot;$&quot;#,##0\)"/>
    <numFmt numFmtId="44" formatCode="_(&quot;$&quot;* #,##0.00_);_(&quot;$&quot;* \(#,##0.00\);_(&quot;$&quot;* &quot;-&quot;??_);_(@_)"/>
    <numFmt numFmtId="43" formatCode="_(* #,##0.00_);_(* \(#,##0.00\);_(* &quot;-&quot;??_);_(@_)"/>
    <numFmt numFmtId="164" formatCode="m/d/yy;@"/>
    <numFmt numFmtId="165" formatCode="_(* #,##0_);_(* \(#,##0\);_(* &quot;-&quot;??_);_(@_)"/>
    <numFmt numFmtId="166" formatCode="mm/dd/yy;@"/>
    <numFmt numFmtId="167" formatCode="[$-409]d\-mmm\-yyyy;@"/>
    <numFmt numFmtId="168" formatCode="[$-409]dd\-mmm\-yy;@"/>
    <numFmt numFmtId="169" formatCode="_(&quot;$&quot;* #,##0_);_(&quot;$&quot;* \(#,##0\);_(&quot;$&quot;* &quot;-&quot;??_);_(@_)"/>
    <numFmt numFmtId="170" formatCode="[$-409]mmmm\ d\,\ yyyy;@"/>
    <numFmt numFmtId="171" formatCode="[$-409]d\-mmm\-yy;@"/>
    <numFmt numFmtId="172" formatCode="&quot;$&quot;#,##0.00"/>
    <numFmt numFmtId="173" formatCode="mm/dd/yyyy"/>
    <numFmt numFmtId="174" formatCode="m/d;@"/>
  </numFmts>
  <fonts count="60" x14ac:knownFonts="1">
    <font>
      <sz val="10"/>
      <name val="Arial"/>
    </font>
    <font>
      <sz val="11"/>
      <color theme="1"/>
      <name val="Calibri"/>
      <family val="2"/>
      <scheme val="minor"/>
    </font>
    <font>
      <sz val="10"/>
      <name val="Arial"/>
      <family val="2"/>
    </font>
    <font>
      <b/>
      <sz val="12"/>
      <name val="Arial"/>
      <family val="2"/>
    </font>
    <font>
      <b/>
      <sz val="10"/>
      <name val="Arial"/>
      <family val="2"/>
    </font>
    <font>
      <b/>
      <sz val="12"/>
      <color indexed="12"/>
      <name val="Arial"/>
      <family val="2"/>
    </font>
    <font>
      <sz val="10"/>
      <name val="Arial"/>
      <family val="2"/>
    </font>
    <font>
      <b/>
      <sz val="18"/>
      <name val="Copperplate Gothic Bold"/>
      <family val="2"/>
    </font>
    <font>
      <b/>
      <sz val="14"/>
      <name val="Copperplate Gothic Bold"/>
      <family val="2"/>
    </font>
    <font>
      <b/>
      <sz val="16"/>
      <name val="Copperplate Gothic Bold"/>
      <family val="2"/>
    </font>
    <font>
      <sz val="8"/>
      <name val="Arial"/>
      <family val="2"/>
    </font>
    <font>
      <b/>
      <i/>
      <sz val="10"/>
      <name val="Arial"/>
      <family val="2"/>
    </font>
    <font>
      <b/>
      <sz val="11"/>
      <name val="Arial"/>
      <family val="2"/>
    </font>
    <font>
      <b/>
      <u/>
      <sz val="10"/>
      <name val="Arial"/>
      <family val="2"/>
    </font>
    <font>
      <b/>
      <i/>
      <sz val="10"/>
      <color indexed="12"/>
      <name val="Arial"/>
      <family val="2"/>
    </font>
    <font>
      <sz val="11"/>
      <name val="Arial"/>
      <family val="2"/>
    </font>
    <font>
      <b/>
      <i/>
      <sz val="11"/>
      <color indexed="12"/>
      <name val="Arial"/>
      <family val="2"/>
    </font>
    <font>
      <sz val="14"/>
      <name val="Arial"/>
      <family val="2"/>
    </font>
    <font>
      <b/>
      <sz val="14"/>
      <color indexed="12"/>
      <name val="Arial"/>
      <family val="2"/>
    </font>
    <font>
      <b/>
      <sz val="14"/>
      <name val="Arial"/>
      <family val="2"/>
    </font>
    <font>
      <b/>
      <u/>
      <sz val="14"/>
      <color indexed="12"/>
      <name val="Arial"/>
      <family val="2"/>
    </font>
    <font>
      <i/>
      <sz val="14"/>
      <name val="Arial"/>
      <family val="2"/>
    </font>
    <font>
      <u/>
      <sz val="10"/>
      <name val="Arial"/>
      <family val="2"/>
    </font>
    <font>
      <sz val="12"/>
      <name val="Arial"/>
      <family val="2"/>
    </font>
    <font>
      <b/>
      <sz val="20"/>
      <name val="Arial"/>
      <family val="2"/>
    </font>
    <font>
      <b/>
      <sz val="26"/>
      <name val="Arial"/>
      <family val="2"/>
    </font>
    <font>
      <b/>
      <sz val="18"/>
      <name val="Arial"/>
      <family val="2"/>
    </font>
    <font>
      <i/>
      <sz val="10"/>
      <name val="Arial"/>
      <family val="2"/>
    </font>
    <font>
      <i/>
      <sz val="12"/>
      <name val="Arial"/>
      <family val="2"/>
    </font>
    <font>
      <sz val="10"/>
      <name val="Arial"/>
      <family val="2"/>
    </font>
    <font>
      <sz val="10"/>
      <name val="Arial"/>
      <family val="2"/>
    </font>
    <font>
      <sz val="11"/>
      <color theme="1"/>
      <name val="Calibri"/>
      <family val="2"/>
      <scheme val="minor"/>
    </font>
    <font>
      <b/>
      <sz val="12"/>
      <color theme="3" tint="-0.249977111117893"/>
      <name val="Arial"/>
      <family val="2"/>
    </font>
    <font>
      <b/>
      <sz val="10"/>
      <color rgb="FFFF0000"/>
      <name val="Arial"/>
      <family val="2"/>
    </font>
    <font>
      <sz val="10"/>
      <color rgb="FFFF0000"/>
      <name val="Arial"/>
      <family val="2"/>
    </font>
    <font>
      <b/>
      <i/>
      <sz val="10"/>
      <color rgb="FFFF0000"/>
      <name val="Arial"/>
      <family val="2"/>
    </font>
    <font>
      <b/>
      <sz val="11"/>
      <color rgb="FFFF0000"/>
      <name val="Arial"/>
      <family val="2"/>
    </font>
    <font>
      <sz val="11"/>
      <color rgb="FFFF0000"/>
      <name val="Arial"/>
      <family val="2"/>
    </font>
    <font>
      <b/>
      <sz val="12"/>
      <color rgb="FFFF0000"/>
      <name val="Arial"/>
      <family val="2"/>
    </font>
    <font>
      <b/>
      <sz val="11"/>
      <color theme="1"/>
      <name val="Arial"/>
      <family val="2"/>
    </font>
    <font>
      <sz val="12"/>
      <color rgb="FFFF0000"/>
      <name val="Copperplate Gothic Bold"/>
      <family val="2"/>
    </font>
    <font>
      <b/>
      <sz val="12"/>
      <color rgb="FFFF0000"/>
      <name val="Copperplate Gothic Bold"/>
      <family val="2"/>
    </font>
    <font>
      <b/>
      <sz val="26"/>
      <color rgb="FFFF0000"/>
      <name val="Arial"/>
      <family val="2"/>
    </font>
    <font>
      <sz val="10"/>
      <color theme="8" tint="-0.249977111117893"/>
      <name val="Arial"/>
      <family val="2"/>
    </font>
    <font>
      <b/>
      <sz val="12"/>
      <color theme="8" tint="-0.249977111117893"/>
      <name val="Arial"/>
      <family val="2"/>
    </font>
    <font>
      <b/>
      <sz val="10"/>
      <color theme="8" tint="-0.249977111117893"/>
      <name val="Arial"/>
      <family val="2"/>
    </font>
    <font>
      <b/>
      <sz val="12"/>
      <color theme="0"/>
      <name val="Arial"/>
      <family val="2"/>
    </font>
    <font>
      <b/>
      <sz val="11"/>
      <color theme="0"/>
      <name val="Calibri"/>
      <family val="2"/>
      <scheme val="minor"/>
    </font>
    <font>
      <sz val="11"/>
      <color theme="0"/>
      <name val="Calibri"/>
      <family val="2"/>
      <scheme val="minor"/>
    </font>
    <font>
      <sz val="11"/>
      <color theme="2"/>
      <name val="Calibri"/>
      <family val="2"/>
      <scheme val="minor"/>
    </font>
    <font>
      <sz val="11"/>
      <color theme="10"/>
      <name val="Calibri"/>
      <family val="2"/>
      <scheme val="minor"/>
    </font>
    <font>
      <b/>
      <sz val="11"/>
      <color theme="10"/>
      <name val="Calibri"/>
      <family val="2"/>
      <scheme val="minor"/>
    </font>
    <font>
      <b/>
      <sz val="11"/>
      <color theme="4"/>
      <name val="Calibri"/>
      <family val="2"/>
      <scheme val="minor"/>
    </font>
    <font>
      <sz val="15"/>
      <color theme="3"/>
      <name val="Cambria"/>
      <family val="2"/>
      <scheme val="major"/>
    </font>
    <font>
      <b/>
      <sz val="30"/>
      <color theme="4"/>
      <name val="Cambria"/>
      <family val="2"/>
      <scheme val="major"/>
    </font>
    <font>
      <sz val="11"/>
      <name val="Calibri"/>
      <family val="2"/>
      <scheme val="minor"/>
    </font>
    <font>
      <sz val="14"/>
      <color theme="0"/>
      <name val="Calibri"/>
      <family val="2"/>
      <scheme val="minor"/>
    </font>
    <font>
      <sz val="14"/>
      <name val="Calibri"/>
      <family val="2"/>
      <scheme val="minor"/>
    </font>
    <font>
      <sz val="9"/>
      <color indexed="81"/>
      <name val="Tahoma"/>
      <charset val="1"/>
    </font>
    <font>
      <b/>
      <sz val="9"/>
      <color indexed="81"/>
      <name val="Tahoma"/>
      <charset val="1"/>
    </font>
  </fonts>
  <fills count="2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99FF33"/>
        <bgColor indexed="64"/>
      </patternFill>
    </fill>
    <fill>
      <patternFill patternType="solid">
        <fgColor theme="8" tint="0.59999389629810485"/>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1" tint="0.2499465926084170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6795556505021"/>
        <bgColor indexed="64"/>
      </patternFill>
    </fill>
  </fills>
  <borders count="73">
    <border>
      <left/>
      <right/>
      <top/>
      <bottom/>
      <diagonal/>
    </border>
    <border>
      <left style="thin">
        <color auto="1"/>
      </left>
      <right style="thin">
        <color auto="1"/>
      </right>
      <top style="thin">
        <color auto="1"/>
      </top>
      <bottom style="thin">
        <color auto="1"/>
      </bottom>
      <diagonal/>
    </border>
    <border>
      <left style="thick">
        <color auto="1"/>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right style="medium">
        <color auto="1"/>
      </right>
      <top style="thick">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thick">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medium">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right style="thin">
        <color auto="1"/>
      </right>
      <top/>
      <bottom style="thin">
        <color auto="1"/>
      </bottom>
      <diagonal/>
    </border>
    <border>
      <left style="thin">
        <color auto="1"/>
      </left>
      <right style="thick">
        <color auto="1"/>
      </right>
      <top/>
      <bottom style="thin">
        <color auto="1"/>
      </bottom>
      <diagonal/>
    </border>
    <border>
      <left/>
      <right style="thin">
        <color auto="1"/>
      </right>
      <top style="thin">
        <color auto="1"/>
      </top>
      <bottom style="thick">
        <color auto="1"/>
      </bottom>
      <diagonal/>
    </border>
    <border>
      <left style="thick">
        <color auto="1"/>
      </left>
      <right style="thin">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medium">
        <color auto="1"/>
      </top>
      <bottom/>
      <diagonal/>
    </border>
    <border>
      <left/>
      <right style="medium">
        <color auto="1"/>
      </right>
      <top/>
      <bottom/>
      <diagonal/>
    </border>
    <border>
      <left style="thin">
        <color auto="1"/>
      </left>
      <right style="thick">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ck">
        <color auto="1"/>
      </top>
      <bottom style="thick">
        <color auto="1"/>
      </bottom>
      <diagonal/>
    </border>
    <border>
      <left style="medium">
        <color auto="1"/>
      </left>
      <right style="medium">
        <color auto="1"/>
      </right>
      <top style="medium">
        <color auto="1"/>
      </top>
      <bottom style="medium">
        <color auto="1"/>
      </bottom>
      <diagonal/>
    </border>
    <border>
      <left style="thin">
        <color auto="1"/>
      </left>
      <right/>
      <top style="thick">
        <color auto="1"/>
      </top>
      <bottom style="thick">
        <color auto="1"/>
      </bottom>
      <diagonal/>
    </border>
    <border>
      <left style="thick">
        <color auto="1"/>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thick">
        <color auto="1"/>
      </left>
      <right style="thick">
        <color auto="1"/>
      </right>
      <top/>
      <bottom/>
      <diagonal/>
    </border>
    <border>
      <left/>
      <right/>
      <top/>
      <bottom style="medium">
        <color auto="1"/>
      </bottom>
      <diagonal/>
    </border>
    <border>
      <left style="thin">
        <color auto="1"/>
      </left>
      <right style="medium">
        <color auto="1"/>
      </right>
      <top style="thin">
        <color auto="1"/>
      </top>
      <bottom style="thin">
        <color auto="1"/>
      </bottom>
      <diagonal/>
    </border>
    <border>
      <left/>
      <right/>
      <top style="thin">
        <color theme="2" tint="-0.24994659260841701"/>
      </top>
      <bottom style="thin">
        <color theme="2" tint="-0.24994659260841701"/>
      </bottom>
      <diagonal/>
    </border>
    <border>
      <left/>
      <right/>
      <top style="thin">
        <color theme="2" tint="-0.24994659260841701"/>
      </top>
      <bottom/>
      <diagonal/>
    </border>
    <border>
      <left style="thin">
        <color theme="2" tint="-0.24994659260841701"/>
      </left>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ck">
        <color theme="1"/>
      </left>
      <right/>
      <top style="thin">
        <color theme="2" tint="-0.24994659260841701"/>
      </top>
      <bottom style="thin">
        <color theme="2" tint="-0.24994659260841701"/>
      </bottom>
      <diagonal/>
    </border>
    <border>
      <left/>
      <right/>
      <top style="thin">
        <color theme="2" tint="-0.24994659260841701"/>
      </top>
      <bottom style="thick">
        <color theme="1"/>
      </bottom>
      <diagonal/>
    </border>
    <border>
      <left/>
      <right/>
      <top/>
      <bottom style="thick">
        <color theme="1"/>
      </bottom>
      <diagonal/>
    </border>
    <border>
      <left style="thick">
        <color theme="1"/>
      </left>
      <right/>
      <top style="thin">
        <color theme="2" tint="-0.24994659260841701"/>
      </top>
      <bottom style="thick">
        <color theme="1"/>
      </bottom>
      <diagonal/>
    </border>
    <border>
      <left style="thin">
        <color theme="2" tint="-0.24994659260841701"/>
      </left>
      <right style="thin">
        <color theme="2" tint="-0.24994659260841701"/>
      </right>
      <top style="thin">
        <color theme="2" tint="-0.24994659260841701"/>
      </top>
      <bottom style="thick">
        <color theme="1"/>
      </bottom>
      <diagonal/>
    </border>
    <border>
      <left style="thin">
        <color theme="2" tint="-0.24994659260841701"/>
      </left>
      <right/>
      <top style="thin">
        <color theme="2" tint="-0.24994659260841701"/>
      </top>
      <bottom style="thick">
        <color theme="1"/>
      </bottom>
      <diagonal/>
    </border>
    <border>
      <left/>
      <right/>
      <top style="thick">
        <color theme="1"/>
      </top>
      <bottom/>
      <diagonal/>
    </border>
    <border>
      <left/>
      <right/>
      <top style="thick">
        <color theme="1"/>
      </top>
      <bottom style="thin">
        <color theme="2" tint="-0.24994659260841701"/>
      </bottom>
      <diagonal/>
    </border>
    <border>
      <left style="thick">
        <color theme="1"/>
      </left>
      <right/>
      <top style="thick">
        <color theme="1"/>
      </top>
      <bottom style="thin">
        <color theme="2" tint="-0.24994659260841701"/>
      </bottom>
      <diagonal/>
    </border>
    <border>
      <left style="thin">
        <color theme="2" tint="-0.24994659260841701"/>
      </left>
      <right style="thin">
        <color theme="2" tint="-0.24994659260841701"/>
      </right>
      <top style="thick">
        <color theme="1"/>
      </top>
      <bottom style="thin">
        <color theme="2" tint="-0.24994659260841701"/>
      </bottom>
      <diagonal/>
    </border>
    <border>
      <left style="thin">
        <color theme="2" tint="-0.24994659260841701"/>
      </left>
      <right/>
      <top style="thick">
        <color theme="1"/>
      </top>
      <bottom style="thin">
        <color theme="2" tint="-0.24994659260841701"/>
      </bottom>
      <diagonal/>
    </border>
    <border>
      <left style="thick">
        <color theme="1"/>
      </left>
      <right style="thin">
        <color theme="2" tint="-0.24994659260841701"/>
      </right>
      <top style="thin">
        <color theme="2" tint="-0.24994659260841701"/>
      </top>
      <bottom style="thick">
        <color theme="1"/>
      </bottom>
      <diagonal/>
    </border>
    <border>
      <left style="thick">
        <color theme="1"/>
      </left>
      <right style="thin">
        <color theme="2" tint="-0.24994659260841701"/>
      </right>
      <top style="thin">
        <color theme="2" tint="-0.24994659260841701"/>
      </top>
      <bottom style="thin">
        <color theme="2" tint="-0.24994659260841701"/>
      </bottom>
      <diagonal/>
    </border>
    <border>
      <left style="thick">
        <color theme="1"/>
      </left>
      <right style="thin">
        <color theme="2" tint="-0.24994659260841701"/>
      </right>
      <top style="thick">
        <color theme="1"/>
      </top>
      <bottom style="thin">
        <color theme="2" tint="-0.24994659260841701"/>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1" fillId="0" borderId="0"/>
    <xf numFmtId="44" fontId="1" fillId="0" borderId="0" applyFont="0" applyFill="0" applyBorder="0" applyAlignment="0" applyProtection="0"/>
    <xf numFmtId="9" fontId="2" fillId="0" borderId="0" applyFont="0" applyFill="0" applyBorder="0" applyAlignment="0" applyProtection="0"/>
    <xf numFmtId="0" fontId="49" fillId="24" borderId="0">
      <alignment vertical="center" wrapText="1"/>
    </xf>
    <xf numFmtId="0" fontId="50" fillId="0" borderId="0" applyNumberFormat="0" applyFill="0" applyBorder="0" applyAlignment="0" applyProtection="0"/>
    <xf numFmtId="0" fontId="53" fillId="0" borderId="0" applyNumberFormat="0" applyFill="0" applyAlignment="0" applyProtection="0"/>
    <xf numFmtId="0" fontId="54" fillId="0" borderId="0" applyNumberFormat="0" applyFill="0" applyBorder="0" applyAlignment="0" applyProtection="0"/>
  </cellStyleXfs>
  <cellXfs count="463">
    <xf numFmtId="0" fontId="0" fillId="0" borderId="0" xfId="0"/>
    <xf numFmtId="0" fontId="0" fillId="0" borderId="0" xfId="0" applyFill="1"/>
    <xf numFmtId="0" fontId="0" fillId="0" borderId="0" xfId="0" applyBorder="1"/>
    <xf numFmtId="0" fontId="4" fillId="0" borderId="0" xfId="0" applyFont="1" applyBorder="1"/>
    <xf numFmtId="0" fontId="0" fillId="0" borderId="0" xfId="0" applyFill="1" applyBorder="1"/>
    <xf numFmtId="0" fontId="2" fillId="0" borderId="0" xfId="0" applyFont="1" applyFill="1" applyBorder="1"/>
    <xf numFmtId="2" fontId="0" fillId="0" borderId="0" xfId="0" applyNumberFormat="1"/>
    <xf numFmtId="0" fontId="4" fillId="0" borderId="0" xfId="0" applyFont="1" applyAlignment="1">
      <alignment horizontal="center"/>
    </xf>
    <xf numFmtId="0" fontId="2" fillId="0" borderId="0" xfId="0" applyFont="1" applyFill="1" applyBorder="1" applyAlignment="1">
      <alignment horizontal="center"/>
    </xf>
    <xf numFmtId="44" fontId="14" fillId="0" borderId="0" xfId="2" applyFont="1" applyBorder="1" applyAlignment="1">
      <alignment horizontal="center"/>
    </xf>
    <xf numFmtId="44" fontId="16" fillId="0" borderId="0" xfId="2" applyFont="1" applyBorder="1" applyAlignment="1">
      <alignment horizontal="center"/>
    </xf>
    <xf numFmtId="0" fontId="19" fillId="0" borderId="0" xfId="0" applyFont="1"/>
    <xf numFmtId="165" fontId="18" fillId="0" borderId="0" xfId="2" applyNumberFormat="1" applyFont="1" applyFill="1" applyBorder="1"/>
    <xf numFmtId="0" fontId="4" fillId="0" borderId="0" xfId="0" applyFont="1"/>
    <xf numFmtId="0" fontId="11" fillId="0" borderId="0" xfId="0" applyFont="1" applyFill="1" applyBorder="1"/>
    <xf numFmtId="0" fontId="19" fillId="0" borderId="0" xfId="0" applyFont="1" applyFill="1" applyBorder="1"/>
    <xf numFmtId="0" fontId="17" fillId="0" borderId="0" xfId="0" applyFont="1" applyFill="1" applyBorder="1"/>
    <xf numFmtId="165" fontId="17" fillId="0" borderId="0" xfId="1" applyNumberFormat="1" applyFont="1" applyFill="1" applyBorder="1"/>
    <xf numFmtId="165" fontId="17" fillId="0" borderId="0" xfId="0" applyNumberFormat="1" applyFont="1" applyFill="1" applyBorder="1"/>
    <xf numFmtId="0" fontId="32" fillId="0" borderId="0" xfId="0" applyFont="1" applyBorder="1"/>
    <xf numFmtId="0" fontId="13" fillId="0" borderId="0" xfId="0" applyFont="1" applyBorder="1" applyAlignment="1">
      <alignment horizontal="center"/>
    </xf>
    <xf numFmtId="0" fontId="4" fillId="0" borderId="0" xfId="0" applyFont="1" applyBorder="1" applyAlignment="1">
      <alignment horizontal="center"/>
    </xf>
    <xf numFmtId="0" fontId="11" fillId="2" borderId="0" xfId="0" applyFont="1" applyFill="1" applyBorder="1"/>
    <xf numFmtId="44" fontId="14" fillId="2" borderId="0" xfId="2" applyFont="1" applyFill="1" applyBorder="1" applyAlignment="1">
      <alignment horizontal="center"/>
    </xf>
    <xf numFmtId="0" fontId="22" fillId="3" borderId="0" xfId="0" applyFont="1" applyFill="1" applyBorder="1" applyAlignment="1">
      <alignment horizontal="center"/>
    </xf>
    <xf numFmtId="40" fontId="4" fillId="2" borderId="0" xfId="0" applyNumberFormat="1" applyFont="1" applyFill="1" applyBorder="1"/>
    <xf numFmtId="0" fontId="4" fillId="0" borderId="0" xfId="0" applyFont="1" applyFill="1" applyBorder="1" applyAlignment="1">
      <alignment horizontal="center"/>
    </xf>
    <xf numFmtId="164" fontId="4" fillId="0" borderId="0" xfId="0" applyNumberFormat="1" applyFont="1" applyFill="1" applyBorder="1" applyAlignment="1">
      <alignment horizontal="left"/>
    </xf>
    <xf numFmtId="0" fontId="4" fillId="0" borderId="0" xfId="0" applyFont="1" applyFill="1" applyBorder="1" applyAlignment="1">
      <alignment horizontal="right"/>
    </xf>
    <xf numFmtId="164" fontId="15" fillId="3" borderId="1" xfId="0" applyNumberFormat="1" applyFont="1" applyFill="1" applyBorder="1" applyAlignment="1">
      <alignment horizontal="left"/>
    </xf>
    <xf numFmtId="0" fontId="4" fillId="2" borderId="1" xfId="0" applyFont="1" applyFill="1" applyBorder="1" applyAlignment="1">
      <alignment horizontal="right"/>
    </xf>
    <xf numFmtId="0" fontId="2" fillId="2" borderId="1" xfId="0" applyFont="1" applyFill="1" applyBorder="1" applyAlignment="1">
      <alignment horizontal="center"/>
    </xf>
    <xf numFmtId="0" fontId="3" fillId="0" borderId="0" xfId="0" applyFont="1" applyFill="1" applyBorder="1"/>
    <xf numFmtId="0" fontId="4" fillId="0" borderId="0" xfId="0" applyFont="1" applyFill="1" applyBorder="1"/>
    <xf numFmtId="0" fontId="4" fillId="0" borderId="0" xfId="0" applyFont="1" applyFill="1"/>
    <xf numFmtId="0" fontId="2" fillId="0" borderId="1" xfId="0" applyFont="1" applyFill="1" applyBorder="1" applyAlignment="1">
      <alignment horizontal="center"/>
    </xf>
    <xf numFmtId="164" fontId="4" fillId="4" borderId="1" xfId="0" applyNumberFormat="1" applyFont="1" applyFill="1" applyBorder="1" applyAlignment="1">
      <alignment horizontal="left"/>
    </xf>
    <xf numFmtId="0" fontId="12" fillId="0" borderId="1" xfId="0" applyFont="1" applyFill="1" applyBorder="1"/>
    <xf numFmtId="0" fontId="4" fillId="0" borderId="1" xfId="0" applyFont="1" applyFill="1" applyBorder="1"/>
    <xf numFmtId="164" fontId="4" fillId="3" borderId="1" xfId="0" applyNumberFormat="1" applyFont="1" applyFill="1" applyBorder="1" applyAlignment="1">
      <alignment horizontal="left"/>
    </xf>
    <xf numFmtId="44" fontId="0" fillId="0" borderId="0" xfId="0" applyNumberFormat="1"/>
    <xf numFmtId="0" fontId="23" fillId="0" borderId="0" xfId="0" applyFont="1"/>
    <xf numFmtId="167" fontId="0" fillId="0" borderId="0" xfId="0" applyNumberFormat="1"/>
    <xf numFmtId="0" fontId="0" fillId="0" borderId="2" xfId="0" applyBorder="1"/>
    <xf numFmtId="0" fontId="19" fillId="0" borderId="3" xfId="0" applyFont="1" applyBorder="1"/>
    <xf numFmtId="0" fontId="19" fillId="0" borderId="4" xfId="0" applyFont="1" applyBorder="1"/>
    <xf numFmtId="0" fontId="0" fillId="0" borderId="5" xfId="0" applyBorder="1"/>
    <xf numFmtId="0" fontId="3" fillId="0" borderId="6" xfId="0" applyFont="1" applyBorder="1"/>
    <xf numFmtId="0" fontId="3" fillId="5" borderId="6" xfId="0" applyFont="1" applyFill="1" applyBorder="1"/>
    <xf numFmtId="0" fontId="3" fillId="2" borderId="6" xfId="0" applyFont="1" applyFill="1" applyBorder="1"/>
    <xf numFmtId="0" fontId="3" fillId="6" borderId="6" xfId="0" applyFont="1" applyFill="1" applyBorder="1"/>
    <xf numFmtId="0" fontId="3" fillId="2" borderId="3" xfId="0" applyFont="1" applyFill="1" applyBorder="1"/>
    <xf numFmtId="0" fontId="3" fillId="0" borderId="3" xfId="0" applyFont="1" applyBorder="1"/>
    <xf numFmtId="0" fontId="3" fillId="6" borderId="3" xfId="0" applyFont="1" applyFill="1" applyBorder="1"/>
    <xf numFmtId="0" fontId="15" fillId="0" borderId="7" xfId="0" applyFont="1" applyBorder="1"/>
    <xf numFmtId="169" fontId="15" fillId="0" borderId="8" xfId="2" applyNumberFormat="1" applyFont="1" applyBorder="1"/>
    <xf numFmtId="169" fontId="15" fillId="0" borderId="1" xfId="0" applyNumberFormat="1" applyFont="1" applyBorder="1"/>
    <xf numFmtId="169" fontId="15" fillId="0" borderId="9" xfId="0" applyNumberFormat="1" applyFont="1" applyBorder="1"/>
    <xf numFmtId="169" fontId="15" fillId="0" borderId="1" xfId="2" applyNumberFormat="1" applyFont="1" applyBorder="1"/>
    <xf numFmtId="169" fontId="15" fillId="0" borderId="9" xfId="2" applyNumberFormat="1" applyFont="1" applyBorder="1"/>
    <xf numFmtId="0" fontId="19" fillId="7" borderId="3" xfId="0" applyFont="1" applyFill="1" applyBorder="1" applyAlignment="1"/>
    <xf numFmtId="0" fontId="0" fillId="6" borderId="10" xfId="0" applyFill="1" applyBorder="1"/>
    <xf numFmtId="0" fontId="0" fillId="6" borderId="11" xfId="0" applyFill="1" applyBorder="1"/>
    <xf numFmtId="0" fontId="0" fillId="6" borderId="12" xfId="0" applyFill="1" applyBorder="1"/>
    <xf numFmtId="0" fontId="0" fillId="6" borderId="0" xfId="0" applyFill="1"/>
    <xf numFmtId="0" fontId="4" fillId="0" borderId="13" xfId="0" applyFont="1" applyBorder="1" applyAlignment="1">
      <alignment horizontal="center"/>
    </xf>
    <xf numFmtId="0" fontId="4" fillId="0" borderId="9" xfId="0" applyFont="1" applyBorder="1" applyAlignment="1">
      <alignment horizontal="center"/>
    </xf>
    <xf numFmtId="0" fontId="0" fillId="0" borderId="13" xfId="0" applyBorder="1"/>
    <xf numFmtId="0" fontId="0" fillId="0" borderId="9" xfId="0" applyBorder="1"/>
    <xf numFmtId="0" fontId="31" fillId="0" borderId="9" xfId="0" applyFont="1" applyBorder="1" applyAlignment="1">
      <alignment horizontal="left"/>
    </xf>
    <xf numFmtId="0" fontId="2" fillId="0" borderId="14" xfId="0" applyFont="1" applyBorder="1"/>
    <xf numFmtId="0" fontId="2" fillId="0" borderId="15" xfId="0" applyFont="1" applyBorder="1"/>
    <xf numFmtId="0" fontId="2" fillId="0" borderId="15" xfId="0" applyFont="1" applyFill="1" applyBorder="1"/>
    <xf numFmtId="0" fontId="3" fillId="0" borderId="15" xfId="0" applyFont="1" applyBorder="1" applyAlignment="1">
      <alignment horizontal="center"/>
    </xf>
    <xf numFmtId="0" fontId="2" fillId="2" borderId="0" xfId="0" applyFont="1" applyFill="1" applyBorder="1" applyAlignment="1">
      <alignment horizontal="right"/>
    </xf>
    <xf numFmtId="164" fontId="2" fillId="0" borderId="0" xfId="0" applyNumberFormat="1" applyFont="1" applyFill="1" applyBorder="1" applyAlignment="1">
      <alignment horizontal="left"/>
    </xf>
    <xf numFmtId="164" fontId="2" fillId="8" borderId="0" xfId="0" applyNumberFormat="1" applyFont="1" applyFill="1" applyBorder="1" applyAlignment="1">
      <alignment horizontal="left"/>
    </xf>
    <xf numFmtId="164" fontId="2" fillId="4" borderId="0" xfId="0" applyNumberFormat="1" applyFont="1" applyFill="1" applyBorder="1" applyAlignment="1">
      <alignment horizontal="left"/>
    </xf>
    <xf numFmtId="14" fontId="2" fillId="0" borderId="0" xfId="0" applyNumberFormat="1" applyFont="1" applyFill="1" applyBorder="1"/>
    <xf numFmtId="164" fontId="2" fillId="0" borderId="0" xfId="0" applyNumberFormat="1" applyFont="1" applyBorder="1" applyAlignment="1">
      <alignment horizontal="left"/>
    </xf>
    <xf numFmtId="164" fontId="2" fillId="0" borderId="1" xfId="0" applyNumberFormat="1" applyFont="1" applyFill="1" applyBorder="1" applyAlignment="1">
      <alignment horizontal="left"/>
    </xf>
    <xf numFmtId="0" fontId="15" fillId="0" borderId="13" xfId="0" applyFont="1" applyBorder="1" applyAlignment="1">
      <alignment horizontal="center"/>
    </xf>
    <xf numFmtId="0" fontId="15" fillId="0" borderId="9" xfId="0" applyFont="1" applyBorder="1"/>
    <xf numFmtId="0" fontId="15" fillId="0" borderId="17" xfId="0" applyFont="1" applyBorder="1" applyAlignment="1">
      <alignment horizontal="center"/>
    </xf>
    <xf numFmtId="0" fontId="3" fillId="3" borderId="0" xfId="0" applyFont="1" applyFill="1" applyBorder="1" applyAlignment="1">
      <alignment horizontal="left"/>
    </xf>
    <xf numFmtId="1" fontId="3" fillId="3" borderId="0" xfId="0" applyNumberFormat="1" applyFont="1" applyFill="1" applyBorder="1" applyAlignment="1">
      <alignment horizontal="center"/>
    </xf>
    <xf numFmtId="1" fontId="3" fillId="8" borderId="0" xfId="0" applyNumberFormat="1" applyFont="1" applyFill="1" applyBorder="1" applyAlignment="1">
      <alignment horizontal="left"/>
    </xf>
    <xf numFmtId="164" fontId="3" fillId="0" borderId="0" xfId="0" applyNumberFormat="1" applyFont="1" applyFill="1" applyBorder="1" applyAlignment="1">
      <alignment horizontal="left"/>
    </xf>
    <xf numFmtId="0" fontId="3" fillId="2" borderId="0" xfId="0" applyFont="1" applyFill="1" applyBorder="1" applyAlignment="1">
      <alignment horizontal="right"/>
    </xf>
    <xf numFmtId="1" fontId="3" fillId="4" borderId="0" xfId="0" applyNumberFormat="1" applyFont="1" applyFill="1" applyBorder="1" applyAlignment="1">
      <alignment horizontal="left"/>
    </xf>
    <xf numFmtId="1" fontId="3" fillId="3" borderId="0" xfId="0" applyNumberFormat="1" applyFont="1" applyFill="1" applyBorder="1" applyAlignment="1">
      <alignment horizontal="left"/>
    </xf>
    <xf numFmtId="164" fontId="2" fillId="3" borderId="0" xfId="0" applyNumberFormat="1" applyFont="1" applyFill="1" applyBorder="1" applyAlignment="1">
      <alignment horizontal="left"/>
    </xf>
    <xf numFmtId="164" fontId="2" fillId="3" borderId="1" xfId="0" applyNumberFormat="1" applyFont="1" applyFill="1" applyBorder="1" applyAlignment="1">
      <alignment horizontal="left"/>
    </xf>
    <xf numFmtId="164" fontId="15" fillId="3" borderId="0" xfId="0" applyNumberFormat="1" applyFont="1" applyFill="1" applyBorder="1" applyAlignment="1">
      <alignment horizontal="left"/>
    </xf>
    <xf numFmtId="164" fontId="4" fillId="8" borderId="1" xfId="0" applyNumberFormat="1" applyFont="1" applyFill="1" applyBorder="1" applyAlignment="1">
      <alignment horizontal="left"/>
    </xf>
    <xf numFmtId="1" fontId="3" fillId="10" borderId="0" xfId="0" applyNumberFormat="1" applyFont="1" applyFill="1" applyBorder="1" applyAlignment="1">
      <alignment horizontal="left"/>
    </xf>
    <xf numFmtId="164" fontId="2" fillId="10" borderId="0" xfId="0" applyNumberFormat="1" applyFont="1" applyFill="1" applyBorder="1" applyAlignment="1">
      <alignment horizontal="left"/>
    </xf>
    <xf numFmtId="164" fontId="4" fillId="10" borderId="1" xfId="0" applyNumberFormat="1" applyFont="1" applyFill="1" applyBorder="1" applyAlignment="1">
      <alignment horizontal="left"/>
    </xf>
    <xf numFmtId="1" fontId="3" fillId="11" borderId="0" xfId="0" applyNumberFormat="1" applyFont="1" applyFill="1" applyBorder="1" applyAlignment="1">
      <alignment horizontal="left"/>
    </xf>
    <xf numFmtId="164" fontId="2" fillId="11" borderId="0" xfId="0" applyNumberFormat="1" applyFont="1" applyFill="1" applyBorder="1" applyAlignment="1">
      <alignment horizontal="left"/>
    </xf>
    <xf numFmtId="164" fontId="4" fillId="11" borderId="1" xfId="0" applyNumberFormat="1" applyFont="1" applyFill="1" applyBorder="1" applyAlignment="1">
      <alignment horizontal="left"/>
    </xf>
    <xf numFmtId="1" fontId="3" fillId="12" borderId="0" xfId="0" applyNumberFormat="1" applyFont="1" applyFill="1" applyBorder="1" applyAlignment="1">
      <alignment horizontal="left"/>
    </xf>
    <xf numFmtId="164" fontId="2" fillId="12" borderId="0" xfId="0" applyNumberFormat="1" applyFont="1" applyFill="1" applyBorder="1" applyAlignment="1">
      <alignment horizontal="left"/>
    </xf>
    <xf numFmtId="164" fontId="4" fillId="12" borderId="1" xfId="0" applyNumberFormat="1" applyFont="1" applyFill="1" applyBorder="1" applyAlignment="1">
      <alignment horizontal="left"/>
    </xf>
    <xf numFmtId="40" fontId="12" fillId="9" borderId="19" xfId="0" applyNumberFormat="1" applyFont="1" applyFill="1" applyBorder="1"/>
    <xf numFmtId="1" fontId="3" fillId="13" borderId="0" xfId="0" applyNumberFormat="1" applyFont="1" applyFill="1" applyBorder="1" applyAlignment="1">
      <alignment horizontal="left"/>
    </xf>
    <xf numFmtId="164" fontId="2" fillId="13" borderId="0" xfId="0" applyNumberFormat="1" applyFont="1" applyFill="1" applyBorder="1" applyAlignment="1">
      <alignment horizontal="left"/>
    </xf>
    <xf numFmtId="164" fontId="4" fillId="13" borderId="1" xfId="0" applyNumberFormat="1" applyFont="1" applyFill="1" applyBorder="1" applyAlignment="1">
      <alignment horizontal="left"/>
    </xf>
    <xf numFmtId="166" fontId="13" fillId="0" borderId="0" xfId="0" applyNumberFormat="1" applyFont="1" applyBorder="1" applyAlignment="1">
      <alignment horizontal="left" wrapText="1"/>
    </xf>
    <xf numFmtId="0" fontId="0" fillId="0" borderId="10" xfId="0" applyBorder="1"/>
    <xf numFmtId="0" fontId="0" fillId="0" borderId="11" xfId="0" applyBorder="1"/>
    <xf numFmtId="0" fontId="0" fillId="0" borderId="12" xfId="0" applyBorder="1"/>
    <xf numFmtId="0" fontId="0" fillId="0" borderId="20" xfId="0" applyBorder="1"/>
    <xf numFmtId="0" fontId="0" fillId="0" borderId="21" xfId="0" applyBorder="1"/>
    <xf numFmtId="0" fontId="19" fillId="0" borderId="0" xfId="0" applyFont="1" applyBorder="1"/>
    <xf numFmtId="0" fontId="17" fillId="0" borderId="0" xfId="0" applyFont="1" applyBorder="1"/>
    <xf numFmtId="0" fontId="18" fillId="0" borderId="0" xfId="0" applyFont="1" applyBorder="1" applyAlignment="1">
      <alignment horizontal="center"/>
    </xf>
    <xf numFmtId="0" fontId="20" fillId="0" borderId="0" xfId="0" applyFont="1" applyBorder="1" applyAlignment="1">
      <alignment horizontal="center"/>
    </xf>
    <xf numFmtId="0" fontId="0" fillId="0" borderId="22" xfId="0" applyBorder="1"/>
    <xf numFmtId="0" fontId="0" fillId="0" borderId="23" xfId="0" applyBorder="1"/>
    <xf numFmtId="0" fontId="17" fillId="0" borderId="23" xfId="0" applyFont="1" applyFill="1" applyBorder="1"/>
    <xf numFmtId="165" fontId="17" fillId="0" borderId="23" xfId="1" applyNumberFormat="1" applyFont="1" applyFill="1" applyBorder="1"/>
    <xf numFmtId="0" fontId="0" fillId="0" borderId="24" xfId="0" applyBorder="1"/>
    <xf numFmtId="0" fontId="19" fillId="0" borderId="1" xfId="0" applyFont="1" applyBorder="1"/>
    <xf numFmtId="0" fontId="0" fillId="0" borderId="1" xfId="0" applyBorder="1"/>
    <xf numFmtId="44" fontId="17" fillId="0" borderId="1" xfId="2" applyFont="1" applyBorder="1"/>
    <xf numFmtId="1" fontId="15" fillId="0" borderId="1" xfId="0" applyNumberFormat="1" applyFont="1" applyBorder="1"/>
    <xf numFmtId="0" fontId="15" fillId="0" borderId="1" xfId="0" applyFont="1" applyBorder="1"/>
    <xf numFmtId="44" fontId="15" fillId="0" borderId="1" xfId="2" applyFont="1" applyBorder="1"/>
    <xf numFmtId="0" fontId="23" fillId="14" borderId="1" xfId="0" applyFont="1" applyFill="1" applyBorder="1"/>
    <xf numFmtId="0" fontId="3" fillId="14" borderId="1" xfId="0" applyFont="1" applyFill="1" applyBorder="1" applyAlignment="1">
      <alignment horizontal="left"/>
    </xf>
    <xf numFmtId="0" fontId="28" fillId="14" borderId="1" xfId="0" applyFont="1" applyFill="1" applyBorder="1" applyAlignment="1">
      <alignment horizontal="left"/>
    </xf>
    <xf numFmtId="44" fontId="23" fillId="14" borderId="1" xfId="2" applyFont="1" applyFill="1" applyBorder="1"/>
    <xf numFmtId="44" fontId="3" fillId="14" borderId="9" xfId="2" applyFont="1" applyFill="1" applyBorder="1"/>
    <xf numFmtId="0" fontId="21" fillId="0" borderId="1" xfId="0" applyFont="1" applyBorder="1" applyAlignment="1">
      <alignment horizontal="left"/>
    </xf>
    <xf numFmtId="44" fontId="21" fillId="0" borderId="1" xfId="2" applyFont="1" applyBorder="1"/>
    <xf numFmtId="0" fontId="6" fillId="0" borderId="9" xfId="0" applyFont="1" applyBorder="1"/>
    <xf numFmtId="0" fontId="15" fillId="0" borderId="1" xfId="0" applyFont="1" applyBorder="1" applyAlignment="1">
      <alignment horizontal="left"/>
    </xf>
    <xf numFmtId="0" fontId="19" fillId="0" borderId="1" xfId="0" applyFont="1" applyBorder="1" applyAlignment="1">
      <alignment horizontal="left"/>
    </xf>
    <xf numFmtId="0" fontId="17" fillId="0" borderId="1" xfId="0" applyFont="1" applyBorder="1" applyAlignment="1">
      <alignment horizontal="left"/>
    </xf>
    <xf numFmtId="44" fontId="19" fillId="0" borderId="1" xfId="2" applyFont="1" applyBorder="1"/>
    <xf numFmtId="0" fontId="3" fillId="5" borderId="1" xfId="0" applyFont="1" applyFill="1" applyBorder="1" applyAlignment="1">
      <alignment horizontal="left"/>
    </xf>
    <xf numFmtId="0" fontId="23" fillId="5" borderId="1" xfId="0" applyFont="1" applyFill="1" applyBorder="1"/>
    <xf numFmtId="0" fontId="23" fillId="5" borderId="1" xfId="0" applyFont="1" applyFill="1" applyBorder="1" applyAlignment="1">
      <alignment horizontal="left"/>
    </xf>
    <xf numFmtId="44" fontId="23" fillId="5" borderId="1" xfId="2" applyFont="1" applyFill="1" applyBorder="1"/>
    <xf numFmtId="44" fontId="3" fillId="5" borderId="9" xfId="2" applyFont="1" applyFill="1" applyBorder="1"/>
    <xf numFmtId="0" fontId="17" fillId="0" borderId="1" xfId="0" applyFont="1" applyBorder="1"/>
    <xf numFmtId="165" fontId="17" fillId="0" borderId="1" xfId="0" applyNumberFormat="1" applyFont="1" applyBorder="1"/>
    <xf numFmtId="0" fontId="3" fillId="9" borderId="1" xfId="0" applyFont="1" applyFill="1" applyBorder="1"/>
    <xf numFmtId="165" fontId="3" fillId="9" borderId="1" xfId="1" applyNumberFormat="1" applyFont="1" applyFill="1" applyBorder="1"/>
    <xf numFmtId="44" fontId="3" fillId="9" borderId="9" xfId="0" applyNumberFormat="1" applyFont="1" applyFill="1" applyBorder="1"/>
    <xf numFmtId="43" fontId="2" fillId="0" borderId="1" xfId="1" applyFont="1" applyFill="1" applyBorder="1"/>
    <xf numFmtId="43" fontId="4" fillId="0" borderId="1" xfId="1" applyFont="1" applyBorder="1"/>
    <xf numFmtId="43" fontId="33" fillId="2" borderId="1" xfId="1" applyFont="1" applyFill="1" applyBorder="1"/>
    <xf numFmtId="43" fontId="4" fillId="2" borderId="1" xfId="1" applyFont="1" applyFill="1" applyBorder="1"/>
    <xf numFmtId="43" fontId="4" fillId="0" borderId="1" xfId="1" applyFont="1" applyFill="1" applyBorder="1"/>
    <xf numFmtId="43" fontId="33" fillId="0" borderId="0" xfId="1" applyFont="1" applyFill="1" applyBorder="1"/>
    <xf numFmtId="43" fontId="4" fillId="0" borderId="0" xfId="1" applyFont="1" applyFill="1" applyBorder="1"/>
    <xf numFmtId="43" fontId="34" fillId="0" borderId="0" xfId="1" applyFont="1" applyFill="1" applyBorder="1"/>
    <xf numFmtId="43" fontId="2" fillId="0" borderId="0" xfId="1" applyFont="1" applyFill="1" applyBorder="1"/>
    <xf numFmtId="43" fontId="4" fillId="0" borderId="0" xfId="1" applyFont="1" applyBorder="1"/>
    <xf numFmtId="43" fontId="35" fillId="2" borderId="0" xfId="1" applyFont="1" applyFill="1" applyBorder="1" applyAlignment="1">
      <alignment horizontal="center"/>
    </xf>
    <xf numFmtId="43" fontId="14" fillId="2" borderId="0" xfId="1" applyFont="1" applyFill="1" applyBorder="1" applyAlignment="1">
      <alignment horizontal="center"/>
    </xf>
    <xf numFmtId="43" fontId="4" fillId="2" borderId="0" xfId="1" applyFont="1" applyFill="1" applyBorder="1"/>
    <xf numFmtId="43" fontId="33" fillId="0" borderId="1" xfId="1" applyFont="1" applyFill="1" applyBorder="1" applyAlignment="1">
      <alignment wrapText="1"/>
    </xf>
    <xf numFmtId="43" fontId="12" fillId="0" borderId="1" xfId="1" applyFont="1" applyBorder="1"/>
    <xf numFmtId="43" fontId="36" fillId="0" borderId="1" xfId="1" applyFont="1" applyBorder="1"/>
    <xf numFmtId="43" fontId="15" fillId="0" borderId="1" xfId="1" applyFont="1" applyBorder="1"/>
    <xf numFmtId="43" fontId="37" fillId="0" borderId="1" xfId="1" applyFont="1" applyBorder="1"/>
    <xf numFmtId="43" fontId="12" fillId="0" borderId="1" xfId="1" applyFont="1" applyFill="1" applyBorder="1"/>
    <xf numFmtId="44" fontId="19" fillId="9" borderId="19" xfId="2" applyFont="1" applyFill="1" applyBorder="1" applyProtection="1"/>
    <xf numFmtId="44" fontId="3" fillId="9" borderId="19" xfId="2" applyFont="1" applyFill="1" applyBorder="1" applyProtection="1">
      <protection locked="0"/>
    </xf>
    <xf numFmtId="44" fontId="3" fillId="9" borderId="19" xfId="2" applyFont="1" applyFill="1" applyBorder="1" applyProtection="1"/>
    <xf numFmtId="0" fontId="23" fillId="0" borderId="21" xfId="0" applyFont="1" applyBorder="1"/>
    <xf numFmtId="0" fontId="12" fillId="0" borderId="3" xfId="0" applyFont="1" applyBorder="1"/>
    <xf numFmtId="0" fontId="12" fillId="0" borderId="6" xfId="0" applyFont="1" applyBorder="1"/>
    <xf numFmtId="0" fontId="19" fillId="5" borderId="3" xfId="0" applyFont="1" applyFill="1" applyBorder="1"/>
    <xf numFmtId="165" fontId="15" fillId="0" borderId="8" xfId="1" applyNumberFormat="1" applyFont="1" applyBorder="1"/>
    <xf numFmtId="165" fontId="15" fillId="0" borderId="9" xfId="1" applyNumberFormat="1" applyFont="1" applyBorder="1"/>
    <xf numFmtId="165" fontId="15" fillId="0" borderId="1" xfId="1" applyNumberFormat="1" applyFont="1" applyBorder="1"/>
    <xf numFmtId="0" fontId="12" fillId="0" borderId="25" xfId="0" applyFont="1" applyBorder="1"/>
    <xf numFmtId="164" fontId="2" fillId="3" borderId="1" xfId="0" applyNumberFormat="1" applyFont="1" applyFill="1" applyBorder="1" applyAlignment="1" applyProtection="1">
      <alignment horizontal="left"/>
      <protection locked="0"/>
    </xf>
    <xf numFmtId="0" fontId="27" fillId="0" borderId="1" xfId="0" applyFont="1" applyBorder="1" applyProtection="1">
      <protection locked="0"/>
    </xf>
    <xf numFmtId="0" fontId="2" fillId="15" borderId="1" xfId="0" applyFont="1" applyFill="1" applyBorder="1" applyAlignment="1" applyProtection="1">
      <alignment horizontal="center"/>
      <protection locked="0"/>
    </xf>
    <xf numFmtId="43" fontId="34" fillId="0" borderId="1" xfId="1" applyFont="1" applyFill="1" applyBorder="1" applyProtection="1">
      <protection locked="0"/>
    </xf>
    <xf numFmtId="43" fontId="2" fillId="0" borderId="1" xfId="1" applyFont="1" applyFill="1" applyBorder="1" applyProtection="1">
      <protection locked="0"/>
    </xf>
    <xf numFmtId="0" fontId="27" fillId="0" borderId="1" xfId="0" applyFont="1" applyFill="1" applyBorder="1" applyProtection="1">
      <protection locked="0"/>
    </xf>
    <xf numFmtId="0" fontId="2" fillId="0" borderId="1" xfId="0" applyFont="1" applyFill="1" applyBorder="1" applyProtection="1">
      <protection locked="0"/>
    </xf>
    <xf numFmtId="43" fontId="4" fillId="0" borderId="1" xfId="1" applyFont="1" applyFill="1" applyBorder="1" applyProtection="1">
      <protection locked="0"/>
    </xf>
    <xf numFmtId="164" fontId="2" fillId="4" borderId="1" xfId="0" applyNumberFormat="1" applyFont="1" applyFill="1" applyBorder="1" applyAlignment="1" applyProtection="1">
      <alignment horizontal="left"/>
      <protection locked="0"/>
    </xf>
    <xf numFmtId="0" fontId="23" fillId="0" borderId="1" xfId="0" applyFont="1" applyFill="1" applyBorder="1" applyProtection="1">
      <protection locked="0"/>
    </xf>
    <xf numFmtId="164" fontId="2" fillId="8" borderId="1" xfId="0" applyNumberFormat="1" applyFont="1" applyFill="1" applyBorder="1" applyAlignment="1" applyProtection="1">
      <alignment horizontal="left"/>
      <protection locked="0"/>
    </xf>
    <xf numFmtId="164" fontId="2" fillId="10" borderId="1" xfId="0" applyNumberFormat="1" applyFont="1" applyFill="1" applyBorder="1" applyAlignment="1" applyProtection="1">
      <alignment horizontal="left"/>
      <protection locked="0"/>
    </xf>
    <xf numFmtId="164" fontId="2" fillId="11" borderId="1" xfId="0" applyNumberFormat="1" applyFont="1" applyFill="1" applyBorder="1" applyAlignment="1" applyProtection="1">
      <alignment horizontal="left"/>
      <protection locked="0"/>
    </xf>
    <xf numFmtId="164" fontId="2" fillId="12" borderId="1" xfId="0" applyNumberFormat="1" applyFont="1" applyFill="1" applyBorder="1" applyAlignment="1" applyProtection="1">
      <alignment horizontal="left"/>
      <protection locked="0"/>
    </xf>
    <xf numFmtId="164" fontId="2" fillId="13" borderId="1" xfId="0" applyNumberFormat="1" applyFont="1" applyFill="1" applyBorder="1" applyAlignment="1" applyProtection="1">
      <alignment horizontal="left"/>
      <protection locked="0"/>
    </xf>
    <xf numFmtId="0" fontId="3" fillId="0" borderId="27" xfId="0" applyFont="1" applyBorder="1"/>
    <xf numFmtId="169" fontId="15" fillId="0" borderId="28" xfId="2" applyNumberFormat="1" applyFont="1" applyBorder="1"/>
    <xf numFmtId="165" fontId="15" fillId="0" borderId="28" xfId="1" applyNumberFormat="1" applyFont="1" applyBorder="1"/>
    <xf numFmtId="168" fontId="12" fillId="0" borderId="29" xfId="0" applyNumberFormat="1" applyFont="1" applyBorder="1" applyAlignment="1">
      <alignment horizontal="center"/>
    </xf>
    <xf numFmtId="167" fontId="12" fillId="0" borderId="30" xfId="0" applyNumberFormat="1" applyFont="1" applyBorder="1" applyAlignment="1">
      <alignment horizontal="center"/>
    </xf>
    <xf numFmtId="165" fontId="12" fillId="9" borderId="31" xfId="1" applyNumberFormat="1" applyFont="1" applyFill="1" applyBorder="1"/>
    <xf numFmtId="165" fontId="15" fillId="0" borderId="26" xfId="1" applyNumberFormat="1" applyFont="1" applyBorder="1"/>
    <xf numFmtId="165" fontId="12" fillId="5" borderId="8" xfId="1" applyNumberFormat="1" applyFont="1" applyFill="1" applyBorder="1"/>
    <xf numFmtId="165" fontId="12" fillId="5" borderId="1" xfId="1" applyNumberFormat="1" applyFont="1" applyFill="1" applyBorder="1"/>
    <xf numFmtId="165" fontId="12" fillId="5" borderId="9" xfId="1" applyNumberFormat="1" applyFont="1" applyFill="1" applyBorder="1"/>
    <xf numFmtId="165" fontId="12" fillId="2" borderId="8" xfId="1" applyNumberFormat="1" applyFont="1" applyFill="1" applyBorder="1"/>
    <xf numFmtId="165" fontId="12" fillId="2" borderId="1" xfId="1" applyNumberFormat="1" applyFont="1" applyFill="1" applyBorder="1"/>
    <xf numFmtId="165" fontId="12" fillId="2" borderId="9" xfId="1" applyNumberFormat="1" applyFont="1" applyFill="1" applyBorder="1"/>
    <xf numFmtId="165" fontId="12" fillId="0" borderId="8" xfId="1" applyNumberFormat="1" applyFont="1" applyBorder="1"/>
    <xf numFmtId="165" fontId="12" fillId="0" borderId="1" xfId="1" applyNumberFormat="1" applyFont="1" applyBorder="1"/>
    <xf numFmtId="165" fontId="12" fillId="0" borderId="9" xfId="1" applyNumberFormat="1" applyFont="1" applyBorder="1"/>
    <xf numFmtId="165" fontId="12" fillId="6" borderId="8" xfId="1" applyNumberFormat="1" applyFont="1" applyFill="1" applyBorder="1"/>
    <xf numFmtId="165" fontId="12" fillId="6" borderId="1" xfId="1" applyNumberFormat="1" applyFont="1" applyFill="1" applyBorder="1"/>
    <xf numFmtId="165" fontId="12" fillId="6" borderId="9" xfId="1" applyNumberFormat="1" applyFont="1" applyFill="1" applyBorder="1"/>
    <xf numFmtId="165" fontId="29" fillId="7" borderId="8" xfId="1" applyNumberFormat="1" applyFont="1" applyFill="1" applyBorder="1" applyProtection="1">
      <protection locked="0"/>
    </xf>
    <xf numFmtId="165" fontId="29" fillId="7" borderId="1" xfId="1" applyNumberFormat="1" applyFont="1" applyFill="1" applyBorder="1" applyProtection="1">
      <protection locked="0"/>
    </xf>
    <xf numFmtId="165" fontId="30" fillId="7" borderId="9" xfId="1" applyNumberFormat="1" applyFont="1" applyFill="1" applyBorder="1" applyProtection="1">
      <protection locked="0"/>
    </xf>
    <xf numFmtId="165" fontId="0" fillId="0" borderId="33" xfId="1" applyNumberFormat="1" applyFont="1" applyBorder="1"/>
    <xf numFmtId="165" fontId="0" fillId="0" borderId="18" xfId="1" applyNumberFormat="1" applyFont="1" applyBorder="1"/>
    <xf numFmtId="164" fontId="4" fillId="12" borderId="1" xfId="0" applyNumberFormat="1" applyFont="1" applyFill="1" applyBorder="1" applyAlignment="1" applyProtection="1">
      <alignment horizontal="left"/>
      <protection locked="0"/>
    </xf>
    <xf numFmtId="0" fontId="4" fillId="2" borderId="1" xfId="0" applyFont="1" applyFill="1" applyBorder="1" applyAlignment="1" applyProtection="1">
      <alignment horizontal="right"/>
      <protection locked="0"/>
    </xf>
    <xf numFmtId="0" fontId="2" fillId="2" borderId="1" xfId="0" applyFont="1" applyFill="1" applyBorder="1" applyAlignment="1" applyProtection="1">
      <alignment horizontal="center"/>
      <protection locked="0"/>
    </xf>
    <xf numFmtId="43" fontId="33" fillId="2" borderId="1" xfId="1" applyFont="1" applyFill="1" applyBorder="1" applyProtection="1">
      <protection locked="0"/>
    </xf>
    <xf numFmtId="43" fontId="4" fillId="2" borderId="1" xfId="1" applyFont="1" applyFill="1" applyBorder="1" applyProtection="1">
      <protection locked="0"/>
    </xf>
    <xf numFmtId="0" fontId="0" fillId="0" borderId="0" xfId="0" applyProtection="1">
      <protection locked="0"/>
    </xf>
    <xf numFmtId="164" fontId="4" fillId="4" borderId="1" xfId="0" applyNumberFormat="1" applyFont="1" applyFill="1" applyBorder="1" applyAlignment="1" applyProtection="1">
      <alignment horizontal="left"/>
      <protection locked="0"/>
    </xf>
    <xf numFmtId="0" fontId="0" fillId="0" borderId="0" xfId="0" applyFill="1" applyProtection="1">
      <protection locked="0"/>
    </xf>
    <xf numFmtId="0" fontId="0" fillId="0" borderId="34" xfId="0" applyBorder="1"/>
    <xf numFmtId="0" fontId="19" fillId="0" borderId="26" xfId="0" applyFont="1" applyBorder="1"/>
    <xf numFmtId="0" fontId="0" fillId="0" borderId="26" xfId="0" applyBorder="1"/>
    <xf numFmtId="44" fontId="17" fillId="0" borderId="26" xfId="2" applyFont="1" applyBorder="1"/>
    <xf numFmtId="0" fontId="0" fillId="0" borderId="32" xfId="0" applyBorder="1"/>
    <xf numFmtId="0" fontId="15" fillId="0" borderId="35" xfId="0" applyFont="1" applyBorder="1"/>
    <xf numFmtId="0" fontId="15" fillId="0" borderId="36" xfId="0" applyFont="1" applyBorder="1"/>
    <xf numFmtId="0" fontId="12" fillId="0" borderId="37" xfId="0" applyFont="1" applyBorder="1" applyAlignment="1">
      <alignment horizontal="center" wrapText="1"/>
    </xf>
    <xf numFmtId="0" fontId="12" fillId="14" borderId="1" xfId="0" applyFont="1" applyFill="1" applyBorder="1" applyAlignment="1">
      <alignment horizontal="left"/>
    </xf>
    <xf numFmtId="0" fontId="15" fillId="14" borderId="1" xfId="0" applyFont="1" applyFill="1" applyBorder="1"/>
    <xf numFmtId="0" fontId="12" fillId="0" borderId="1" xfId="0" applyFont="1" applyBorder="1" applyAlignment="1">
      <alignment horizontal="left"/>
    </xf>
    <xf numFmtId="44" fontId="12" fillId="0" borderId="1" xfId="2" applyFont="1" applyBorder="1"/>
    <xf numFmtId="0" fontId="12" fillId="5" borderId="1" xfId="0" applyFont="1" applyFill="1" applyBorder="1" applyAlignment="1">
      <alignment horizontal="left"/>
    </xf>
    <xf numFmtId="0" fontId="15" fillId="5" borderId="1" xfId="0" applyFont="1" applyFill="1" applyBorder="1"/>
    <xf numFmtId="165" fontId="15" fillId="0" borderId="1" xfId="0" applyNumberFormat="1" applyFont="1" applyBorder="1"/>
    <xf numFmtId="0" fontId="12" fillId="9" borderId="1" xfId="0" applyFont="1" applyFill="1" applyBorder="1"/>
    <xf numFmtId="165" fontId="12" fillId="9" borderId="1" xfId="1" applyNumberFormat="1" applyFont="1" applyFill="1" applyBorder="1"/>
    <xf numFmtId="0" fontId="15" fillId="0" borderId="23" xfId="0" applyFont="1" applyBorder="1"/>
    <xf numFmtId="0" fontId="15" fillId="0" borderId="23" xfId="0" applyFont="1" applyFill="1" applyBorder="1"/>
    <xf numFmtId="165" fontId="15" fillId="0" borderId="23" xfId="1" applyNumberFormat="1" applyFont="1" applyFill="1" applyBorder="1"/>
    <xf numFmtId="0" fontId="15" fillId="0" borderId="24" xfId="0" applyFont="1" applyBorder="1"/>
    <xf numFmtId="0" fontId="12" fillId="0" borderId="9" xfId="0" applyFont="1" applyBorder="1"/>
    <xf numFmtId="0" fontId="39" fillId="0" borderId="9" xfId="0" applyFont="1" applyBorder="1" applyAlignment="1">
      <alignment horizontal="left"/>
    </xf>
    <xf numFmtId="169" fontId="15" fillId="0" borderId="1" xfId="2" applyNumberFormat="1" applyFont="1" applyBorder="1" applyProtection="1">
      <protection locked="0"/>
    </xf>
    <xf numFmtId="0" fontId="39" fillId="0" borderId="9" xfId="0" applyFont="1" applyBorder="1" applyAlignment="1">
      <alignment horizontal="center"/>
    </xf>
    <xf numFmtId="1" fontId="3" fillId="16" borderId="0" xfId="0" applyNumberFormat="1" applyFont="1" applyFill="1" applyBorder="1" applyAlignment="1">
      <alignment horizontal="left"/>
    </xf>
    <xf numFmtId="164" fontId="2" fillId="16" borderId="0" xfId="0" applyNumberFormat="1" applyFont="1" applyFill="1" applyBorder="1" applyAlignment="1">
      <alignment horizontal="left"/>
    </xf>
    <xf numFmtId="164" fontId="2" fillId="16" borderId="1" xfId="0" applyNumberFormat="1" applyFont="1" applyFill="1" applyBorder="1" applyAlignment="1" applyProtection="1">
      <alignment horizontal="left"/>
      <protection locked="0"/>
    </xf>
    <xf numFmtId="164" fontId="4" fillId="16" borderId="1" xfId="0" applyNumberFormat="1" applyFont="1" applyFill="1" applyBorder="1" applyAlignment="1">
      <alignment horizontal="left"/>
    </xf>
    <xf numFmtId="0" fontId="0" fillId="12" borderId="0" xfId="0" applyFill="1"/>
    <xf numFmtId="0" fontId="0" fillId="0" borderId="41" xfId="0" applyBorder="1"/>
    <xf numFmtId="169" fontId="15" fillId="0" borderId="1" xfId="2" applyNumberFormat="1" applyFont="1" applyFill="1" applyBorder="1" applyProtection="1">
      <protection locked="0"/>
    </xf>
    <xf numFmtId="0" fontId="19" fillId="0" borderId="0" xfId="0" applyFont="1" applyBorder="1" applyAlignment="1">
      <alignment horizontal="right"/>
    </xf>
    <xf numFmtId="0" fontId="12" fillId="0" borderId="43" xfId="0" applyFont="1" applyBorder="1" applyAlignment="1">
      <alignment horizontal="center" wrapText="1"/>
    </xf>
    <xf numFmtId="1" fontId="15" fillId="0" borderId="1" xfId="0" applyNumberFormat="1" applyFont="1" applyBorder="1" applyAlignment="1">
      <alignment horizontal="center"/>
    </xf>
    <xf numFmtId="0" fontId="15" fillId="0" borderId="1" xfId="0" applyFont="1" applyBorder="1" applyAlignment="1">
      <alignment horizontal="center"/>
    </xf>
    <xf numFmtId="169" fontId="0" fillId="0" borderId="0" xfId="0" applyNumberFormat="1"/>
    <xf numFmtId="1" fontId="3" fillId="20" borderId="0" xfId="0" applyNumberFormat="1" applyFont="1" applyFill="1" applyBorder="1" applyAlignment="1">
      <alignment horizontal="left"/>
    </xf>
    <xf numFmtId="164" fontId="2" fillId="20" borderId="0" xfId="0" applyNumberFormat="1" applyFont="1" applyFill="1" applyBorder="1" applyAlignment="1">
      <alignment horizontal="left"/>
    </xf>
    <xf numFmtId="164" fontId="2" fillId="20" borderId="1" xfId="0" applyNumberFormat="1" applyFont="1" applyFill="1" applyBorder="1" applyAlignment="1" applyProtection="1">
      <alignment horizontal="left"/>
      <protection locked="0"/>
    </xf>
    <xf numFmtId="164" fontId="4" fillId="20" borderId="1" xfId="0" applyNumberFormat="1" applyFont="1" applyFill="1" applyBorder="1" applyAlignment="1">
      <alignment horizontal="left"/>
    </xf>
    <xf numFmtId="1" fontId="3" fillId="19" borderId="0" xfId="0" applyNumberFormat="1" applyFont="1" applyFill="1" applyBorder="1" applyAlignment="1">
      <alignment horizontal="left"/>
    </xf>
    <xf numFmtId="164" fontId="2" fillId="19" borderId="0" xfId="0" applyNumberFormat="1" applyFont="1" applyFill="1" applyBorder="1" applyAlignment="1">
      <alignment horizontal="left"/>
    </xf>
    <xf numFmtId="164" fontId="2" fillId="19" borderId="1" xfId="0" applyNumberFormat="1" applyFont="1" applyFill="1" applyBorder="1" applyAlignment="1" applyProtection="1">
      <alignment horizontal="left"/>
      <protection locked="0"/>
    </xf>
    <xf numFmtId="164" fontId="4" fillId="19" borderId="1" xfId="0" applyNumberFormat="1" applyFont="1" applyFill="1" applyBorder="1" applyAlignment="1">
      <alignment horizontal="left"/>
    </xf>
    <xf numFmtId="49" fontId="19" fillId="14" borderId="0" xfId="0" applyNumberFormat="1" applyFont="1" applyFill="1" applyBorder="1" applyAlignment="1"/>
    <xf numFmtId="49" fontId="19" fillId="14" borderId="39" xfId="0" applyNumberFormat="1" applyFont="1" applyFill="1" applyBorder="1" applyAlignment="1"/>
    <xf numFmtId="1" fontId="19" fillId="14" borderId="0" xfId="0" applyNumberFormat="1" applyFont="1" applyFill="1" applyBorder="1" applyAlignment="1">
      <alignment horizontal="left"/>
    </xf>
    <xf numFmtId="49" fontId="8" fillId="6" borderId="0" xfId="0" applyNumberFormat="1" applyFont="1" applyFill="1" applyAlignment="1"/>
    <xf numFmtId="1" fontId="8" fillId="6" borderId="0" xfId="0" applyNumberFormat="1" applyFont="1" applyFill="1" applyAlignment="1">
      <alignment horizontal="left"/>
    </xf>
    <xf numFmtId="1" fontId="8" fillId="6" borderId="0" xfId="0" applyNumberFormat="1" applyFont="1" applyFill="1" applyAlignment="1">
      <alignment horizontal="center"/>
    </xf>
    <xf numFmtId="1" fontId="19" fillId="14" borderId="0" xfId="0" applyNumberFormat="1" applyFont="1" applyFill="1" applyBorder="1" applyAlignment="1">
      <alignment horizontal="center"/>
    </xf>
    <xf numFmtId="0" fontId="3" fillId="4" borderId="23" xfId="0" applyFont="1" applyFill="1" applyBorder="1" applyAlignment="1"/>
    <xf numFmtId="0" fontId="3" fillId="4" borderId="24" xfId="0" applyFont="1" applyFill="1" applyBorder="1" applyAlignment="1"/>
    <xf numFmtId="0" fontId="3" fillId="4" borderId="23" xfId="0" applyFont="1" applyFill="1" applyBorder="1" applyAlignment="1">
      <alignment horizontal="center"/>
    </xf>
    <xf numFmtId="0" fontId="19" fillId="7" borderId="46" xfId="0" applyFont="1" applyFill="1" applyBorder="1" applyAlignment="1"/>
    <xf numFmtId="165" fontId="29" fillId="7" borderId="48" xfId="1" applyNumberFormat="1" applyFont="1" applyFill="1" applyBorder="1" applyProtection="1">
      <protection locked="0"/>
    </xf>
    <xf numFmtId="165" fontId="29" fillId="7" borderId="49" xfId="1" applyNumberFormat="1" applyFont="1" applyFill="1" applyBorder="1" applyProtection="1">
      <protection locked="0"/>
    </xf>
    <xf numFmtId="165" fontId="30" fillId="7" borderId="40" xfId="1" applyNumberFormat="1" applyFont="1" applyFill="1" applyBorder="1" applyProtection="1">
      <protection locked="0"/>
    </xf>
    <xf numFmtId="0" fontId="15" fillId="7" borderId="6" xfId="0" applyFont="1" applyFill="1" applyBorder="1" applyAlignment="1">
      <alignment horizontal="left" wrapText="1"/>
    </xf>
    <xf numFmtId="0" fontId="15" fillId="7" borderId="47" xfId="0" applyFont="1" applyFill="1" applyBorder="1" applyAlignment="1">
      <alignment horizontal="left" wrapText="1"/>
    </xf>
    <xf numFmtId="0" fontId="12" fillId="7" borderId="47" xfId="0" applyFont="1" applyFill="1" applyBorder="1" applyAlignment="1">
      <alignment horizontal="left" wrapText="1"/>
    </xf>
    <xf numFmtId="171" fontId="12" fillId="0" borderId="45" xfId="0" applyNumberFormat="1" applyFont="1" applyBorder="1" applyAlignment="1">
      <alignment horizontal="center" wrapText="1"/>
    </xf>
    <xf numFmtId="169" fontId="12" fillId="14" borderId="1" xfId="2" applyNumberFormat="1" applyFont="1" applyFill="1" applyBorder="1" applyAlignment="1" applyProtection="1">
      <alignment horizontal="left"/>
    </xf>
    <xf numFmtId="44" fontId="12" fillId="14" borderId="9" xfId="2" applyFont="1" applyFill="1" applyBorder="1" applyProtection="1"/>
    <xf numFmtId="0" fontId="0" fillId="0" borderId="42" xfId="0" applyBorder="1" applyProtection="1"/>
    <xf numFmtId="0" fontId="6" fillId="0" borderId="9" xfId="0" applyFont="1" applyBorder="1" applyProtection="1"/>
    <xf numFmtId="169" fontId="12" fillId="14" borderId="1" xfId="2" applyNumberFormat="1" applyFont="1" applyFill="1" applyBorder="1" applyProtection="1"/>
    <xf numFmtId="169" fontId="12" fillId="14" borderId="9" xfId="2" applyNumberFormat="1" applyFont="1" applyFill="1" applyBorder="1" applyProtection="1"/>
    <xf numFmtId="0" fontId="15" fillId="0" borderId="42" xfId="0" applyFont="1" applyBorder="1" applyProtection="1"/>
    <xf numFmtId="0" fontId="15" fillId="0" borderId="9" xfId="0" applyFont="1" applyBorder="1" applyProtection="1"/>
    <xf numFmtId="169" fontId="12" fillId="5" borderId="1" xfId="0" applyNumberFormat="1" applyFont="1" applyFill="1" applyBorder="1" applyProtection="1"/>
    <xf numFmtId="44" fontId="12" fillId="5" borderId="9" xfId="2" applyFont="1" applyFill="1" applyBorder="1" applyProtection="1"/>
    <xf numFmtId="0" fontId="12" fillId="9" borderId="42" xfId="0" applyFont="1" applyFill="1" applyBorder="1" applyProtection="1"/>
    <xf numFmtId="44" fontId="12" fillId="9" borderId="9" xfId="0" applyNumberFormat="1" applyFont="1" applyFill="1" applyBorder="1" applyProtection="1"/>
    <xf numFmtId="169" fontId="12" fillId="5" borderId="1" xfId="2" applyNumberFormat="1" applyFont="1" applyFill="1" applyBorder="1" applyProtection="1"/>
    <xf numFmtId="0" fontId="4" fillId="0" borderId="34" xfId="0" applyFont="1" applyBorder="1" applyAlignment="1">
      <alignment horizontal="center" wrapText="1"/>
    </xf>
    <xf numFmtId="0" fontId="4" fillId="0" borderId="32" xfId="0" applyFont="1" applyBorder="1" applyAlignment="1">
      <alignment horizontal="center"/>
    </xf>
    <xf numFmtId="0" fontId="3" fillId="17" borderId="50" xfId="0" applyFont="1" applyFill="1" applyBorder="1" applyAlignment="1" applyProtection="1">
      <alignment horizontal="center"/>
      <protection locked="0"/>
    </xf>
    <xf numFmtId="0" fontId="0" fillId="17" borderId="51" xfId="0" applyFill="1" applyBorder="1"/>
    <xf numFmtId="164" fontId="43" fillId="0" borderId="0" xfId="0" applyNumberFormat="1" applyFont="1" applyFill="1" applyBorder="1" applyAlignment="1">
      <alignment horizontal="left"/>
    </xf>
    <xf numFmtId="0" fontId="44" fillId="0" borderId="0" xfId="0" applyFont="1" applyFill="1" applyBorder="1"/>
    <xf numFmtId="0" fontId="45" fillId="0" borderId="0" xfId="0" applyFont="1" applyFill="1" applyBorder="1" applyAlignment="1">
      <alignment horizontal="center"/>
    </xf>
    <xf numFmtId="43" fontId="45" fillId="0" borderId="0" xfId="1" applyFont="1" applyFill="1" applyBorder="1"/>
    <xf numFmtId="164" fontId="43" fillId="21" borderId="0" xfId="0" applyNumberFormat="1" applyFont="1" applyFill="1" applyBorder="1" applyAlignment="1">
      <alignment horizontal="left"/>
    </xf>
    <xf numFmtId="0" fontId="45" fillId="21" borderId="0" xfId="0" applyFont="1" applyFill="1" applyBorder="1" applyAlignment="1">
      <alignment horizontal="center"/>
    </xf>
    <xf numFmtId="43" fontId="45" fillId="21" borderId="0" xfId="1" applyFont="1" applyFill="1" applyBorder="1"/>
    <xf numFmtId="0" fontId="46" fillId="21" borderId="0" xfId="0" applyFont="1" applyFill="1" applyBorder="1"/>
    <xf numFmtId="44" fontId="38" fillId="18" borderId="52" xfId="2" applyFont="1" applyFill="1" applyBorder="1" applyProtection="1"/>
    <xf numFmtId="0" fontId="0" fillId="17" borderId="14" xfId="0" applyFill="1" applyBorder="1"/>
    <xf numFmtId="0" fontId="0" fillId="17" borderId="15" xfId="0" applyFill="1" applyBorder="1"/>
    <xf numFmtId="0" fontId="0" fillId="17" borderId="38" xfId="0" applyFill="1" applyBorder="1"/>
    <xf numFmtId="0" fontId="9" fillId="17" borderId="0" xfId="0" applyFont="1" applyFill="1" applyBorder="1" applyAlignment="1">
      <alignment horizontal="right"/>
    </xf>
    <xf numFmtId="0" fontId="9" fillId="17" borderId="0" xfId="0" applyFont="1" applyFill="1" applyBorder="1" applyAlignment="1">
      <alignment horizontal="left"/>
    </xf>
    <xf numFmtId="0" fontId="9" fillId="17" borderId="0" xfId="0" applyFont="1" applyFill="1" applyBorder="1" applyAlignment="1"/>
    <xf numFmtId="0" fontId="9" fillId="17" borderId="39" xfId="0" applyFont="1" applyFill="1" applyBorder="1" applyAlignment="1"/>
    <xf numFmtId="49" fontId="8" fillId="17" borderId="16" xfId="0" applyNumberFormat="1" applyFont="1" applyFill="1" applyBorder="1" applyAlignment="1"/>
    <xf numFmtId="49" fontId="8" fillId="17" borderId="0" xfId="0" applyNumberFormat="1" applyFont="1" applyFill="1" applyBorder="1" applyAlignment="1"/>
    <xf numFmtId="0" fontId="2" fillId="17" borderId="0" xfId="0" applyNumberFormat="1" applyFont="1" applyFill="1" applyBorder="1" applyAlignment="1">
      <alignment horizontal="left"/>
    </xf>
    <xf numFmtId="0" fontId="2" fillId="17" borderId="0" xfId="0" applyNumberFormat="1" applyFont="1" applyFill="1" applyBorder="1" applyAlignment="1">
      <alignment horizontal="right"/>
    </xf>
    <xf numFmtId="49" fontId="40" fillId="18" borderId="0" xfId="0" applyNumberFormat="1" applyFont="1" applyFill="1" applyBorder="1" applyAlignment="1" applyProtection="1">
      <alignment horizontal="center"/>
      <protection locked="0"/>
    </xf>
    <xf numFmtId="49" fontId="8" fillId="17" borderId="39" xfId="0" applyNumberFormat="1" applyFont="1" applyFill="1" applyBorder="1" applyAlignment="1"/>
    <xf numFmtId="0" fontId="0" fillId="17" borderId="50" xfId="0" applyFill="1" applyBorder="1"/>
    <xf numFmtId="0" fontId="0" fillId="17" borderId="53" xfId="0" applyFill="1" applyBorder="1"/>
    <xf numFmtId="0" fontId="9" fillId="17" borderId="16" xfId="0" applyFont="1" applyFill="1" applyBorder="1" applyAlignment="1"/>
    <xf numFmtId="170" fontId="41" fillId="17" borderId="0" xfId="0" applyNumberFormat="1" applyFont="1" applyFill="1" applyBorder="1" applyAlignment="1" applyProtection="1">
      <protection locked="0"/>
    </xf>
    <xf numFmtId="169" fontId="15" fillId="22" borderId="42" xfId="2" applyNumberFormat="1" applyFont="1" applyFill="1" applyBorder="1" applyProtection="1"/>
    <xf numFmtId="169" fontId="15" fillId="22" borderId="9" xfId="2" applyNumberFormat="1" applyFont="1" applyFill="1" applyBorder="1" applyProtection="1"/>
    <xf numFmtId="165" fontId="15" fillId="23" borderId="32" xfId="1" applyNumberFormat="1" applyFont="1" applyFill="1" applyBorder="1"/>
    <xf numFmtId="0" fontId="2" fillId="0" borderId="0" xfId="0" applyFont="1" applyFill="1" applyBorder="1" applyAlignment="1">
      <alignment horizontal="right"/>
    </xf>
    <xf numFmtId="44" fontId="38" fillId="9" borderId="44" xfId="2" applyFont="1" applyFill="1" applyBorder="1" applyProtection="1">
      <protection locked="0"/>
    </xf>
    <xf numFmtId="0" fontId="0" fillId="0" borderId="14" xfId="0" applyBorder="1"/>
    <xf numFmtId="0" fontId="0" fillId="0" borderId="15" xfId="0" applyBorder="1"/>
    <xf numFmtId="0" fontId="2" fillId="0" borderId="15" xfId="0" applyFont="1" applyFill="1" applyBorder="1" applyAlignment="1">
      <alignment horizontal="right"/>
    </xf>
    <xf numFmtId="0" fontId="0" fillId="0" borderId="15" xfId="0" applyFill="1" applyBorder="1"/>
    <xf numFmtId="0" fontId="23" fillId="0" borderId="38" xfId="0" applyFont="1" applyFill="1" applyBorder="1" applyProtection="1">
      <protection locked="0"/>
    </xf>
    <xf numFmtId="0" fontId="0" fillId="0" borderId="16" xfId="0" applyBorder="1"/>
    <xf numFmtId="0" fontId="23" fillId="0" borderId="39" xfId="0" applyFont="1" applyFill="1" applyBorder="1" applyProtection="1">
      <protection locked="0"/>
    </xf>
    <xf numFmtId="0" fontId="0" fillId="0" borderId="39" xfId="0" applyBorder="1"/>
    <xf numFmtId="0" fontId="0" fillId="0" borderId="28" xfId="0" applyBorder="1"/>
    <xf numFmtId="0" fontId="0" fillId="0" borderId="54" xfId="0" applyBorder="1"/>
    <xf numFmtId="0" fontId="15" fillId="0" borderId="54" xfId="0" applyFont="1" applyBorder="1"/>
    <xf numFmtId="44" fontId="3" fillId="14" borderId="54" xfId="2" applyFont="1" applyFill="1" applyBorder="1"/>
    <xf numFmtId="0" fontId="6" fillId="0" borderId="54" xfId="0" applyFont="1" applyBorder="1"/>
    <xf numFmtId="44" fontId="3" fillId="5" borderId="54" xfId="2" applyFont="1" applyFill="1" applyBorder="1"/>
    <xf numFmtId="44" fontId="3" fillId="9" borderId="54" xfId="0" applyNumberFormat="1" applyFont="1" applyFill="1" applyBorder="1"/>
    <xf numFmtId="0" fontId="0" fillId="0" borderId="50" xfId="0" applyBorder="1"/>
    <xf numFmtId="0" fontId="0" fillId="0" borderId="53" xfId="0" applyBorder="1"/>
    <xf numFmtId="0" fontId="17" fillId="0" borderId="53" xfId="0" applyFont="1" applyFill="1" applyBorder="1"/>
    <xf numFmtId="165" fontId="17" fillId="0" borderId="53" xfId="1" applyNumberFormat="1" applyFont="1" applyFill="1" applyBorder="1"/>
    <xf numFmtId="0" fontId="0" fillId="0" borderId="51" xfId="0" applyBorder="1"/>
    <xf numFmtId="40" fontId="12" fillId="0" borderId="0" xfId="0" applyNumberFormat="1" applyFont="1" applyFill="1" applyBorder="1" applyProtection="1">
      <protection locked="0"/>
    </xf>
    <xf numFmtId="40" fontId="33" fillId="9" borderId="0" xfId="0" applyNumberFormat="1" applyFont="1" applyFill="1" applyBorder="1" applyProtection="1">
      <protection locked="0"/>
    </xf>
    <xf numFmtId="0" fontId="49" fillId="24" borderId="0" xfId="7">
      <alignment vertical="center" wrapText="1"/>
    </xf>
    <xf numFmtId="14" fontId="49" fillId="24" borderId="0" xfId="7" applyNumberFormat="1" applyFont="1" applyFill="1" applyBorder="1" applyAlignment="1">
      <alignment horizontal="right" vertical="center" indent="2"/>
    </xf>
    <xf numFmtId="172" fontId="49" fillId="24" borderId="0" xfId="7" applyNumberFormat="1" applyFont="1" applyAlignment="1">
      <alignment horizontal="right" vertical="center" indent="2"/>
    </xf>
    <xf numFmtId="172" fontId="49" fillId="24" borderId="0" xfId="7" applyNumberFormat="1" applyFont="1" applyFill="1" applyBorder="1" applyAlignment="1">
      <alignment horizontal="right" vertical="center" indent="2"/>
    </xf>
    <xf numFmtId="0" fontId="49" fillId="24" borderId="0" xfId="7" applyFont="1" applyFill="1" applyBorder="1" applyAlignment="1">
      <alignment horizontal="left" vertical="center"/>
    </xf>
    <xf numFmtId="0" fontId="49" fillId="24" borderId="0" xfId="7" applyFont="1" applyFill="1" applyBorder="1" applyAlignment="1">
      <alignment horizontal="left" vertical="center" indent="1"/>
    </xf>
    <xf numFmtId="0" fontId="49" fillId="24" borderId="0" xfId="7" applyNumberFormat="1" applyFont="1" applyFill="1" applyBorder="1" applyAlignment="1">
      <alignment horizontal="right" vertical="center" indent="2"/>
    </xf>
    <xf numFmtId="0" fontId="49" fillId="25" borderId="0" xfId="7" applyFill="1" applyAlignment="1">
      <alignment vertical="center"/>
    </xf>
    <xf numFmtId="0" fontId="49" fillId="24" borderId="0" xfId="7" applyFont="1">
      <alignment vertical="center" wrapText="1"/>
    </xf>
    <xf numFmtId="0" fontId="49" fillId="24" borderId="0" xfId="7" applyFont="1" applyAlignment="1">
      <alignment horizontal="left" vertical="center" indent="1"/>
    </xf>
    <xf numFmtId="0" fontId="49" fillId="24" borderId="0" xfId="7" applyFont="1" applyAlignment="1">
      <alignment horizontal="right" vertical="center" indent="2"/>
    </xf>
    <xf numFmtId="0" fontId="49" fillId="24" borderId="0" xfId="7" applyNumberFormat="1" applyFont="1">
      <alignment vertical="center" wrapText="1"/>
    </xf>
    <xf numFmtId="0" fontId="49" fillId="24" borderId="0" xfId="7" applyFont="1" applyAlignment="1">
      <alignment vertical="center"/>
    </xf>
    <xf numFmtId="0" fontId="49" fillId="25" borderId="0" xfId="7" applyFill="1" applyAlignment="1">
      <alignment horizontal="right" vertical="center" indent="2"/>
    </xf>
    <xf numFmtId="0" fontId="47" fillId="25" borderId="0" xfId="7" applyFont="1" applyFill="1" applyAlignment="1">
      <alignment horizontal="left" vertical="center"/>
    </xf>
    <xf numFmtId="0" fontId="49" fillId="24" borderId="0" xfId="7" applyAlignment="1">
      <alignment horizontal="left" vertical="center" wrapText="1"/>
    </xf>
    <xf numFmtId="0" fontId="49" fillId="24" borderId="0" xfId="7" applyAlignment="1">
      <alignment horizontal="center" vertical="center" wrapText="1"/>
    </xf>
    <xf numFmtId="0" fontId="49" fillId="24" borderId="0" xfId="7" applyAlignment="1">
      <alignment vertical="center"/>
    </xf>
    <xf numFmtId="0" fontId="49" fillId="24" borderId="0" xfId="7" applyNumberFormat="1" applyFont="1" applyAlignment="1">
      <alignment horizontal="center" vertical="center"/>
    </xf>
    <xf numFmtId="172" fontId="49" fillId="24" borderId="0" xfId="7" applyNumberFormat="1" applyAlignment="1">
      <alignment horizontal="left" vertical="center" wrapText="1"/>
    </xf>
    <xf numFmtId="172" fontId="49" fillId="25" borderId="0" xfId="7" applyNumberFormat="1" applyFill="1" applyAlignment="1">
      <alignment horizontal="right" vertical="center" indent="2"/>
    </xf>
    <xf numFmtId="0" fontId="49" fillId="25" borderId="0" xfId="7" applyNumberFormat="1" applyFill="1" applyAlignment="1">
      <alignment vertical="center"/>
    </xf>
    <xf numFmtId="0" fontId="51" fillId="25" borderId="0" xfId="8" applyFont="1" applyFill="1" applyAlignment="1">
      <alignment horizontal="left" vertical="center" indent="3"/>
    </xf>
    <xf numFmtId="0" fontId="49" fillId="24" borderId="0" xfId="7" applyFont="1" applyFill="1" applyBorder="1" applyAlignment="1">
      <alignment horizontal="left" vertical="center" wrapText="1"/>
    </xf>
    <xf numFmtId="174" fontId="49" fillId="24" borderId="0" xfId="7" applyNumberFormat="1">
      <alignment vertical="center" wrapText="1"/>
    </xf>
    <xf numFmtId="0" fontId="49" fillId="24" borderId="0" xfId="7" applyFont="1" applyAlignment="1" applyProtection="1">
      <alignment horizontal="right" vertical="center" wrapText="1" indent="2"/>
    </xf>
    <xf numFmtId="0" fontId="49" fillId="24" borderId="0" xfId="7" applyBorder="1">
      <alignment vertical="center" wrapText="1"/>
    </xf>
    <xf numFmtId="0" fontId="49" fillId="24" borderId="0" xfId="7" applyBorder="1" applyAlignment="1">
      <alignment horizontal="left" vertical="center" wrapText="1"/>
    </xf>
    <xf numFmtId="172" fontId="49" fillId="24" borderId="0" xfId="7" applyNumberFormat="1" applyBorder="1" applyAlignment="1">
      <alignment horizontal="left" vertical="center" wrapText="1"/>
    </xf>
    <xf numFmtId="0" fontId="27" fillId="0" borderId="1" xfId="0" applyFont="1" applyBorder="1" applyAlignment="1" applyProtection="1">
      <alignment wrapText="1"/>
      <protection locked="0"/>
    </xf>
    <xf numFmtId="14" fontId="48" fillId="26" borderId="55" xfId="7" applyNumberFormat="1" applyFont="1" applyFill="1" applyBorder="1" applyAlignment="1">
      <alignment horizontal="left" vertical="center"/>
    </xf>
    <xf numFmtId="172" fontId="48" fillId="26" borderId="55" xfId="7" applyNumberFormat="1" applyFont="1" applyFill="1" applyBorder="1" applyAlignment="1">
      <alignment vertical="center"/>
    </xf>
    <xf numFmtId="172" fontId="48" fillId="26" borderId="58" xfId="7" applyNumberFormat="1" applyFont="1" applyFill="1" applyBorder="1" applyAlignment="1">
      <alignment horizontal="left" vertical="center"/>
    </xf>
    <xf numFmtId="172" fontId="48" fillId="26" borderId="57" xfId="7" applyNumberFormat="1" applyFont="1" applyFill="1" applyBorder="1" applyAlignment="1">
      <alignment horizontal="left" vertical="center"/>
    </xf>
    <xf numFmtId="172" fontId="48" fillId="26" borderId="59" xfId="7" applyNumberFormat="1" applyFont="1" applyFill="1" applyBorder="1" applyAlignment="1">
      <alignment horizontal="right" vertical="center" indent="2"/>
    </xf>
    <xf numFmtId="0" fontId="48" fillId="26" borderId="61" xfId="7" applyFont="1" applyFill="1" applyBorder="1" applyAlignment="1">
      <alignment horizontal="left" vertical="center" indent="1"/>
    </xf>
    <xf numFmtId="173" fontId="48" fillId="26" borderId="60" xfId="7" applyNumberFormat="1" applyFont="1" applyFill="1" applyBorder="1" applyAlignment="1">
      <alignment horizontal="left" vertical="center"/>
    </xf>
    <xf numFmtId="172" fontId="48" fillId="26" borderId="62" xfId="7" applyNumberFormat="1" applyFont="1" applyFill="1" applyBorder="1" applyAlignment="1">
      <alignment horizontal="right" vertical="center" indent="2"/>
    </xf>
    <xf numFmtId="172" fontId="48" fillId="26" borderId="60" xfId="7" applyNumberFormat="1" applyFont="1" applyFill="1" applyBorder="1" applyAlignment="1">
      <alignment vertical="center"/>
    </xf>
    <xf numFmtId="14" fontId="48" fillId="26" borderId="63" xfId="7" applyNumberFormat="1" applyFont="1" applyFill="1" applyBorder="1" applyAlignment="1">
      <alignment horizontal="left" vertical="center"/>
    </xf>
    <xf numFmtId="14" fontId="55" fillId="27" borderId="66" xfId="7" applyNumberFormat="1" applyFont="1" applyFill="1" applyBorder="1" applyAlignment="1">
      <alignment horizontal="left" vertical="center"/>
    </xf>
    <xf numFmtId="172" fontId="55" fillId="27" borderId="67" xfId="7" applyNumberFormat="1" applyFont="1" applyFill="1" applyBorder="1" applyAlignment="1">
      <alignment horizontal="right" vertical="center" indent="2"/>
    </xf>
    <xf numFmtId="172" fontId="55" fillId="27" borderId="66" xfId="7" applyNumberFormat="1" applyFont="1" applyFill="1" applyBorder="1" applyAlignment="1">
      <alignment vertical="center"/>
    </xf>
    <xf numFmtId="172" fontId="55" fillId="27" borderId="68" xfId="7" applyNumberFormat="1" applyFont="1" applyFill="1" applyBorder="1" applyAlignment="1">
      <alignment horizontal="left" vertical="center"/>
    </xf>
    <xf numFmtId="0" fontId="55" fillId="27" borderId="61" xfId="7" applyFont="1" applyFill="1" applyBorder="1" applyAlignment="1">
      <alignment horizontal="left" vertical="center" indent="1"/>
    </xf>
    <xf numFmtId="173" fontId="55" fillId="27" borderId="60" xfId="7" applyNumberFormat="1" applyFont="1" applyFill="1" applyBorder="1" applyAlignment="1">
      <alignment horizontal="left" vertical="center"/>
    </xf>
    <xf numFmtId="172" fontId="55" fillId="27" borderId="62" xfId="7" applyNumberFormat="1" applyFont="1" applyFill="1" applyBorder="1" applyAlignment="1">
      <alignment horizontal="right" vertical="center" indent="2"/>
    </xf>
    <xf numFmtId="172" fontId="55" fillId="27" borderId="60" xfId="7" applyNumberFormat="1" applyFont="1" applyFill="1" applyBorder="1" applyAlignment="1">
      <alignment vertical="center"/>
    </xf>
    <xf numFmtId="14" fontId="55" fillId="27" borderId="63" xfId="7" applyNumberFormat="1" applyFont="1" applyFill="1" applyBorder="1" applyAlignment="1">
      <alignment horizontal="left" vertical="center"/>
    </xf>
    <xf numFmtId="172" fontId="48" fillId="26" borderId="71" xfId="7" applyNumberFormat="1" applyFont="1" applyFill="1" applyBorder="1" applyAlignment="1">
      <alignment horizontal="left" vertical="center"/>
    </xf>
    <xf numFmtId="164" fontId="48" fillId="26" borderId="70" xfId="7" applyNumberFormat="1" applyFont="1" applyFill="1" applyBorder="1" applyAlignment="1">
      <alignment horizontal="left" vertical="center" wrapText="1"/>
    </xf>
    <xf numFmtId="2" fontId="55" fillId="27" borderId="72" xfId="7" applyNumberFormat="1" applyFont="1" applyFill="1" applyBorder="1" applyAlignment="1">
      <alignment horizontal="left" vertical="center" wrapText="1"/>
    </xf>
    <xf numFmtId="164" fontId="55" fillId="27" borderId="70" xfId="7" applyNumberFormat="1" applyFont="1" applyFill="1" applyBorder="1" applyAlignment="1">
      <alignment horizontal="left" vertical="center" wrapText="1"/>
    </xf>
    <xf numFmtId="0" fontId="56" fillId="26" borderId="56" xfId="7" applyFont="1" applyFill="1" applyBorder="1" applyAlignment="1">
      <alignment horizontal="left" vertical="center" indent="1"/>
    </xf>
    <xf numFmtId="0" fontId="57" fillId="27" borderId="65" xfId="7" applyFont="1" applyFill="1" applyBorder="1" applyAlignment="1">
      <alignment horizontal="left" vertical="center" indent="1"/>
    </xf>
    <xf numFmtId="172" fontId="48" fillId="26" borderId="64" xfId="7" applyNumberFormat="1" applyFont="1" applyFill="1" applyBorder="1" applyAlignment="1">
      <alignment horizontal="left" vertical="center"/>
    </xf>
    <xf numFmtId="172" fontId="55" fillId="27" borderId="69" xfId="7" applyNumberFormat="1" applyFont="1" applyFill="1" applyBorder="1" applyAlignment="1">
      <alignment horizontal="left" vertical="center"/>
    </xf>
    <xf numFmtId="172" fontId="55" fillId="27" borderId="64" xfId="7" applyNumberFormat="1" applyFont="1" applyFill="1" applyBorder="1" applyAlignment="1">
      <alignment horizontal="left" vertical="center"/>
    </xf>
    <xf numFmtId="14" fontId="49" fillId="24" borderId="0" xfId="7" applyNumberFormat="1">
      <alignment vertical="center" wrapText="1"/>
    </xf>
    <xf numFmtId="4" fontId="49" fillId="24" borderId="0" xfId="7" applyNumberFormat="1">
      <alignment vertical="center" wrapText="1"/>
    </xf>
    <xf numFmtId="2" fontId="49" fillId="24" borderId="0" xfId="7" applyNumberFormat="1">
      <alignment vertical="center" wrapText="1"/>
    </xf>
    <xf numFmtId="43" fontId="12" fillId="0" borderId="1" xfId="1" applyNumberFormat="1" applyFont="1" applyBorder="1"/>
    <xf numFmtId="0" fontId="54" fillId="25" borderId="0" xfId="10" applyFill="1" applyAlignment="1">
      <alignment horizontal="left" vertical="center"/>
    </xf>
    <xf numFmtId="0" fontId="53" fillId="25" borderId="0" xfId="9" applyFill="1" applyAlignment="1">
      <alignment horizontal="center" vertical="center"/>
    </xf>
    <xf numFmtId="6" fontId="52" fillId="25" borderId="0" xfId="7" applyNumberFormat="1" applyFont="1" applyFill="1" applyAlignment="1">
      <alignment horizontal="left" vertical="center"/>
    </xf>
    <xf numFmtId="172" fontId="51" fillId="25" borderId="0" xfId="8" applyNumberFormat="1" applyFont="1" applyFill="1" applyAlignment="1">
      <alignment horizontal="right" vertical="center" indent="4"/>
    </xf>
    <xf numFmtId="0" fontId="54" fillId="24" borderId="0" xfId="10" applyFill="1" applyAlignment="1">
      <alignment horizontal="left" vertical="center"/>
    </xf>
    <xf numFmtId="0" fontId="42" fillId="17" borderId="14" xfId="0" applyFont="1" applyFill="1" applyBorder="1" applyAlignment="1" applyProtection="1">
      <alignment horizontal="center"/>
      <protection locked="0"/>
    </xf>
    <xf numFmtId="0" fontId="42" fillId="17" borderId="38" xfId="0" applyFont="1" applyFill="1" applyBorder="1" applyAlignment="1" applyProtection="1">
      <alignment horizontal="center"/>
      <protection locked="0"/>
    </xf>
    <xf numFmtId="0" fontId="24" fillId="17" borderId="16" xfId="0" applyFont="1" applyFill="1" applyBorder="1" applyAlignment="1" applyProtection="1">
      <alignment horizontal="center"/>
      <protection locked="0"/>
    </xf>
    <xf numFmtId="0" fontId="24" fillId="17" borderId="39" xfId="0" applyFont="1" applyFill="1" applyBorder="1" applyAlignment="1" applyProtection="1">
      <alignment horizontal="center"/>
      <protection locked="0"/>
    </xf>
    <xf numFmtId="0" fontId="7" fillId="17" borderId="16" xfId="0" applyFont="1" applyFill="1" applyBorder="1" applyAlignment="1">
      <alignment horizontal="center"/>
    </xf>
    <xf numFmtId="0" fontId="7" fillId="17" borderId="0" xfId="0" applyFont="1" applyFill="1" applyBorder="1" applyAlignment="1">
      <alignment horizontal="center"/>
    </xf>
    <xf numFmtId="0" fontId="7" fillId="17" borderId="39" xfId="0" applyFont="1" applyFill="1" applyBorder="1" applyAlignment="1">
      <alignment horizontal="center"/>
    </xf>
    <xf numFmtId="14" fontId="7" fillId="17" borderId="16" xfId="0" applyNumberFormat="1" applyFont="1" applyFill="1" applyBorder="1" applyAlignment="1">
      <alignment horizontal="center"/>
    </xf>
    <xf numFmtId="0" fontId="24" fillId="6" borderId="20" xfId="0" applyFont="1" applyFill="1" applyBorder="1" applyAlignment="1">
      <alignment horizontal="center"/>
    </xf>
    <xf numFmtId="0" fontId="24" fillId="6" borderId="0" xfId="0" applyFont="1" applyFill="1" applyBorder="1" applyAlignment="1">
      <alignment horizontal="center"/>
    </xf>
    <xf numFmtId="0" fontId="24" fillId="6" borderId="21" xfId="0" applyFont="1" applyFill="1" applyBorder="1" applyAlignment="1">
      <alignment horizontal="center"/>
    </xf>
    <xf numFmtId="0" fontId="25" fillId="6" borderId="20" xfId="0" applyFont="1" applyFill="1" applyBorder="1" applyAlignment="1">
      <alignment horizontal="center" wrapText="1"/>
    </xf>
    <xf numFmtId="0" fontId="25" fillId="6" borderId="0" xfId="0" applyFont="1" applyFill="1" applyBorder="1" applyAlignment="1">
      <alignment horizontal="center" wrapText="1"/>
    </xf>
    <xf numFmtId="0" fontId="25" fillId="6" borderId="21" xfId="0" applyFont="1" applyFill="1" applyBorder="1" applyAlignment="1">
      <alignment horizontal="center" wrapText="1"/>
    </xf>
    <xf numFmtId="0" fontId="3" fillId="4" borderId="22" xfId="0" applyFont="1" applyFill="1" applyBorder="1" applyAlignment="1">
      <alignment horizontal="right"/>
    </xf>
    <xf numFmtId="0" fontId="3" fillId="4" borderId="23" xfId="0" applyFont="1" applyFill="1" applyBorder="1" applyAlignment="1">
      <alignment horizontal="right"/>
    </xf>
    <xf numFmtId="0" fontId="15" fillId="7" borderId="3" xfId="0" applyFont="1" applyFill="1" applyBorder="1" applyAlignment="1">
      <alignment horizontal="center" wrapText="1"/>
    </xf>
    <xf numFmtId="0" fontId="15" fillId="7" borderId="6" xfId="0" applyFont="1" applyFill="1" applyBorder="1" applyAlignment="1">
      <alignment horizontal="center" wrapText="1"/>
    </xf>
    <xf numFmtId="0" fontId="5" fillId="0" borderId="0" xfId="0" applyFont="1" applyFill="1" applyBorder="1" applyAlignment="1">
      <alignment horizontal="center"/>
    </xf>
    <xf numFmtId="0" fontId="26" fillId="14" borderId="14" xfId="0" applyFont="1" applyFill="1" applyBorder="1" applyAlignment="1">
      <alignment horizontal="center"/>
    </xf>
    <xf numFmtId="0" fontId="26" fillId="14" borderId="15" xfId="0" applyFont="1" applyFill="1" applyBorder="1" applyAlignment="1">
      <alignment horizontal="center"/>
    </xf>
    <xf numFmtId="0" fontId="26" fillId="14" borderId="38" xfId="0" applyFont="1" applyFill="1" applyBorder="1" applyAlignment="1">
      <alignment horizontal="center"/>
    </xf>
    <xf numFmtId="0" fontId="19" fillId="14" borderId="16" xfId="0" applyFont="1" applyFill="1" applyBorder="1" applyAlignment="1">
      <alignment horizontal="center"/>
    </xf>
    <xf numFmtId="0" fontId="19" fillId="14" borderId="0" xfId="0" applyFont="1" applyFill="1" applyBorder="1" applyAlignment="1">
      <alignment horizontal="center"/>
    </xf>
    <xf numFmtId="0" fontId="19" fillId="14" borderId="39" xfId="0" applyFont="1" applyFill="1" applyBorder="1" applyAlignment="1">
      <alignment horizontal="center"/>
    </xf>
    <xf numFmtId="49" fontId="19" fillId="14" borderId="16" xfId="0" applyNumberFormat="1" applyFont="1" applyFill="1" applyBorder="1" applyAlignment="1">
      <alignment horizontal="center"/>
    </xf>
    <xf numFmtId="49" fontId="19" fillId="14" borderId="0" xfId="0" applyNumberFormat="1" applyFont="1" applyFill="1" applyBorder="1" applyAlignment="1">
      <alignment horizontal="center"/>
    </xf>
    <xf numFmtId="49" fontId="19" fillId="14" borderId="39" xfId="0" applyNumberFormat="1" applyFont="1" applyFill="1" applyBorder="1" applyAlignment="1">
      <alignment horizontal="center"/>
    </xf>
    <xf numFmtId="0" fontId="5" fillId="0" borderId="15" xfId="0" applyFont="1" applyFill="1" applyBorder="1" applyAlignment="1">
      <alignment horizontal="center"/>
    </xf>
    <xf numFmtId="49" fontId="19" fillId="14" borderId="16" xfId="0" applyNumberFormat="1" applyFont="1" applyFill="1" applyBorder="1" applyAlignment="1">
      <alignment horizontal="right"/>
    </xf>
    <xf numFmtId="49" fontId="19" fillId="14" borderId="0" xfId="0" applyNumberFormat="1" applyFont="1" applyFill="1" applyBorder="1" applyAlignment="1">
      <alignment horizontal="right"/>
    </xf>
    <xf numFmtId="0" fontId="7" fillId="6" borderId="0" xfId="0" applyFont="1" applyFill="1" applyAlignment="1">
      <alignment horizontal="center"/>
    </xf>
    <xf numFmtId="0" fontId="9" fillId="6" borderId="0" xfId="0" applyFont="1" applyFill="1" applyAlignment="1">
      <alignment horizontal="center"/>
    </xf>
    <xf numFmtId="49" fontId="8" fillId="6" borderId="0" xfId="0" applyNumberFormat="1" applyFont="1" applyFill="1" applyAlignment="1">
      <alignment horizontal="right"/>
    </xf>
    <xf numFmtId="49" fontId="8" fillId="6" borderId="0" xfId="0" applyNumberFormat="1" applyFont="1" applyFill="1" applyAlignment="1">
      <alignment horizontal="center"/>
    </xf>
  </cellXfs>
  <cellStyles count="11">
    <cellStyle name="Comma" xfId="1" builtinId="3"/>
    <cellStyle name="Currency" xfId="2" builtinId="4"/>
    <cellStyle name="Currency 2" xfId="5" xr:uid="{00000000-0005-0000-0000-000002000000}"/>
    <cellStyle name="Heading 1 2" xfId="9" xr:uid="{7943ECED-D7B8-4D7B-8070-A5E41306098D}"/>
    <cellStyle name="Hyperlink 2" xfId="8" xr:uid="{FB0CC727-7B22-40E4-8AEE-74C2434F7C10}"/>
    <cellStyle name="Normal" xfId="0" builtinId="0"/>
    <cellStyle name="Normal 2" xfId="3" xr:uid="{00000000-0005-0000-0000-000005000000}"/>
    <cellStyle name="Normal 3" xfId="4" xr:uid="{00000000-0005-0000-0000-000006000000}"/>
    <cellStyle name="Normal 4" xfId="7" xr:uid="{2B062135-6B21-4778-897E-BBB5824DFAE7}"/>
    <cellStyle name="Percent 2" xfId="6" xr:uid="{00000000-0005-0000-0000-000007000000}"/>
    <cellStyle name="Title 2" xfId="10" xr:uid="{CA6F4CA8-DB15-434F-99D7-5E05B87A62C3}"/>
  </cellStyles>
  <dxfs count="17">
    <dxf>
      <alignment horizontal="left" vertical="center" textRotation="0" wrapText="0" indent="0" justifyLastLine="0" shrinkToFit="0" readingOrder="0"/>
      <border diagonalUp="0" diagonalDown="0">
        <left style="thin">
          <color theme="2" tint="-0.24994659260841701"/>
        </left>
        <right/>
        <top style="thin">
          <color theme="2" tint="-0.24994659260841701"/>
        </top>
        <bottom style="thin">
          <color theme="2" tint="-0.24994659260841701"/>
        </bottom>
        <vertical/>
        <horizontal style="thin">
          <color theme="2" tint="-0.24994659260841701"/>
        </horizontal>
      </border>
    </dxf>
    <dxf>
      <numFmt numFmtId="172" formatCode="&quot;$&quot;#,##0.00"/>
      <alignment horizontal="right" vertical="center" textRotation="0" wrapText="0" indent="2" justifyLastLine="0" shrinkToFit="0" readingOrder="0"/>
      <border diagonalUp="0" diagonalDown="0">
        <left style="thick">
          <color theme="1"/>
        </left>
        <right/>
        <top style="thin">
          <color theme="2" tint="-0.24994659260841701"/>
        </top>
        <bottom style="thin">
          <color theme="2" tint="-0.24994659260841701"/>
        </bottom>
        <vertical/>
        <horizontal style="thin">
          <color theme="2" tint="-0.24994659260841701"/>
        </horizontal>
      </border>
    </dxf>
    <dxf>
      <numFmt numFmtId="173" formatCode="mm/dd/yyyy"/>
      <alignment horizontal="left" vertical="center" textRotation="0" wrapText="0" indent="0" justifyLastLine="0" shrinkToFit="0" readingOrder="0"/>
      <border diagonalUp="0" diagonalDown="0">
        <left/>
        <top style="thin">
          <color theme="2" tint="-0.24994659260841701"/>
        </top>
        <bottom style="thin">
          <color theme="2" tint="-0.24994659260841701"/>
        </bottom>
        <horizontal style="thin">
          <color theme="2" tint="-0.24994659260841701"/>
        </horizontal>
      </border>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Calibri"/>
        <scheme val="minor"/>
      </font>
    </dxf>
    <dxf>
      <numFmt numFmtId="172" formatCode="&quot;$&quot;#,##0.00"/>
    </dxf>
    <dxf>
      <numFmt numFmtId="19" formatCode="m/d/yyyy"/>
    </dxf>
    <dxf>
      <alignment horizontal="left" vertical="center" textRotation="0" wrapText="0" indent="0" justifyLastLine="0" shrinkToFit="0" readingOrder="0"/>
    </dxf>
    <dxf>
      <font>
        <strike val="0"/>
        <outline val="0"/>
        <shadow val="0"/>
        <u val="none"/>
        <vertAlign val="baseline"/>
        <sz val="11"/>
        <color theme="2"/>
        <name val="Calibri"/>
        <scheme val="minor"/>
      </font>
    </dxf>
    <dxf>
      <font>
        <color theme="4"/>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2" defaultTableStyle="TableStyleMedium9" defaultPivotStyle="PivotStyleLight16">
    <tableStyle name="Dues Tracker" pivot="0" count="3" xr9:uid="{00000000-0011-0000-FFFF-FFFF00000000}">
      <tableStyleElement type="wholeTable" dxfId="16"/>
      <tableStyleElement type="headerRow" dxfId="15"/>
      <tableStyleElement type="totalRow" dxfId="14"/>
    </tableStyle>
    <tableStyle name="Dues Tracker 2" pivot="0" count="3" xr9:uid="{00000000-0011-0000-FFFF-FFFF00000000}">
      <tableStyleElement type="wholeTable" dxfId="13"/>
      <tableStyleElement type="headerRow" dxfId="12"/>
      <tableStyleElement type="totalRow" dxfId="11"/>
    </tableStyle>
  </tableStyles>
  <colors>
    <mruColors>
      <color rgb="FFFF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onnections" Target="connection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03992015968054E-2"/>
          <c:y val="0.10806802434367238"/>
          <c:w val="0.91933466400532271"/>
          <c:h val="0.65749985631358121"/>
        </c:manualLayout>
      </c:layout>
      <c:barChart>
        <c:barDir val="col"/>
        <c:grouping val="stacked"/>
        <c:varyColors val="0"/>
        <c:ser>
          <c:idx val="0"/>
          <c:order val="0"/>
          <c:tx>
            <c:strRef>
              <c:f>'Dues Tracker'!$G$4</c:f>
              <c:strCache>
                <c:ptCount val="1"/>
                <c:pt idx="0">
                  <c:v>Total Paid YTD</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'Dues Tracker'!$B$5:$B$24</c:f>
              <c:strCache>
                <c:ptCount val="20"/>
                <c:pt idx="0">
                  <c:v>Amp</c:v>
                </c:pt>
                <c:pt idx="1">
                  <c:v>Billy Goat</c:v>
                </c:pt>
                <c:pt idx="2">
                  <c:v>Biohazard</c:v>
                </c:pt>
                <c:pt idx="3">
                  <c:v>Buddroe</c:v>
                </c:pt>
                <c:pt idx="4">
                  <c:v>Cazz</c:v>
                </c:pt>
                <c:pt idx="5">
                  <c:v>Churchmouse</c:v>
                </c:pt>
                <c:pt idx="6">
                  <c:v>Crusader</c:v>
                </c:pt>
                <c:pt idx="7">
                  <c:v>Doc</c:v>
                </c:pt>
                <c:pt idx="8">
                  <c:v>Hannibal</c:v>
                </c:pt>
                <c:pt idx="9">
                  <c:v>Landfill</c:v>
                </c:pt>
                <c:pt idx="10">
                  <c:v>Lunchbox</c:v>
                </c:pt>
                <c:pt idx="11">
                  <c:v>Marine</c:v>
                </c:pt>
                <c:pt idx="12">
                  <c:v>Overkill</c:v>
                </c:pt>
                <c:pt idx="13">
                  <c:v>Pasta</c:v>
                </c:pt>
                <c:pt idx="14">
                  <c:v>Postman</c:v>
                </c:pt>
                <c:pt idx="15">
                  <c:v>Shooter</c:v>
                </c:pt>
                <c:pt idx="16">
                  <c:v>Standby</c:v>
                </c:pt>
                <c:pt idx="17">
                  <c:v>Stripes</c:v>
                </c:pt>
                <c:pt idx="18">
                  <c:v>Suave</c:v>
                </c:pt>
                <c:pt idx="19">
                  <c:v>Teflon</c:v>
                </c:pt>
              </c:strCache>
            </c:strRef>
          </c:cat>
          <c:val>
            <c:numRef>
              <c:f>'Dues Tracker'!$G$5:$G$24</c:f>
              <c:numCache>
                <c:formatCode>"$"#,##0.00</c:formatCode>
                <c:ptCount val="20"/>
                <c:pt idx="0">
                  <c:v>28</c:v>
                </c:pt>
                <c:pt idx="1">
                  <c:v>84</c:v>
                </c:pt>
                <c:pt idx="2">
                  <c:v>108</c:v>
                </c:pt>
                <c:pt idx="3">
                  <c:v>0</c:v>
                </c:pt>
                <c:pt idx="4">
                  <c:v>140</c:v>
                </c:pt>
                <c:pt idx="5">
                  <c:v>164</c:v>
                </c:pt>
                <c:pt idx="6">
                  <c:v>252</c:v>
                </c:pt>
                <c:pt idx="7">
                  <c:v>140</c:v>
                </c:pt>
                <c:pt idx="8">
                  <c:v>157.19</c:v>
                </c:pt>
                <c:pt idx="9">
                  <c:v>84</c:v>
                </c:pt>
                <c:pt idx="10">
                  <c:v>392</c:v>
                </c:pt>
                <c:pt idx="11">
                  <c:v>140</c:v>
                </c:pt>
                <c:pt idx="12">
                  <c:v>210</c:v>
                </c:pt>
                <c:pt idx="13">
                  <c:v>140</c:v>
                </c:pt>
                <c:pt idx="14">
                  <c:v>112</c:v>
                </c:pt>
                <c:pt idx="15">
                  <c:v>140</c:v>
                </c:pt>
                <c:pt idx="16">
                  <c:v>112</c:v>
                </c:pt>
                <c:pt idx="17">
                  <c:v>112</c:v>
                </c:pt>
                <c:pt idx="18">
                  <c:v>112</c:v>
                </c:pt>
                <c:pt idx="19">
                  <c:v>84</c:v>
                </c:pt>
              </c:numCache>
            </c:numRef>
          </c:val>
          <c:extLst>
            <c:ext xmlns:c16="http://schemas.microsoft.com/office/drawing/2014/chart" uri="{C3380CC4-5D6E-409C-BE32-E72D297353CC}">
              <c16:uniqueId val="{00000000-A6B2-4F55-A549-A8A097C4D02A}"/>
            </c:ext>
          </c:extLst>
        </c:ser>
        <c:ser>
          <c:idx val="1"/>
          <c:order val="1"/>
          <c:tx>
            <c:strRef>
              <c:f>'Dues Tracker'!$H$4</c:f>
              <c:strCache>
                <c:ptCount val="1"/>
                <c:pt idx="0">
                  <c:v>Total Due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0">
              <a:solidFill>
                <a:schemeClr val="bg2">
                  <a:lumMod val="90000"/>
                </a:schemeClr>
              </a:solid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'Dues Tracker'!$B$5:$B$24</c:f>
              <c:strCache>
                <c:ptCount val="20"/>
                <c:pt idx="0">
                  <c:v>Amp</c:v>
                </c:pt>
                <c:pt idx="1">
                  <c:v>Billy Goat</c:v>
                </c:pt>
                <c:pt idx="2">
                  <c:v>Biohazard</c:v>
                </c:pt>
                <c:pt idx="3">
                  <c:v>Buddroe</c:v>
                </c:pt>
                <c:pt idx="4">
                  <c:v>Cazz</c:v>
                </c:pt>
                <c:pt idx="5">
                  <c:v>Churchmouse</c:v>
                </c:pt>
                <c:pt idx="6">
                  <c:v>Crusader</c:v>
                </c:pt>
                <c:pt idx="7">
                  <c:v>Doc</c:v>
                </c:pt>
                <c:pt idx="8">
                  <c:v>Hannibal</c:v>
                </c:pt>
                <c:pt idx="9">
                  <c:v>Landfill</c:v>
                </c:pt>
                <c:pt idx="10">
                  <c:v>Lunchbox</c:v>
                </c:pt>
                <c:pt idx="11">
                  <c:v>Marine</c:v>
                </c:pt>
                <c:pt idx="12">
                  <c:v>Overkill</c:v>
                </c:pt>
                <c:pt idx="13">
                  <c:v>Pasta</c:v>
                </c:pt>
                <c:pt idx="14">
                  <c:v>Postman</c:v>
                </c:pt>
                <c:pt idx="15">
                  <c:v>Shooter</c:v>
                </c:pt>
                <c:pt idx="16">
                  <c:v>Standby</c:v>
                </c:pt>
                <c:pt idx="17">
                  <c:v>Stripes</c:v>
                </c:pt>
                <c:pt idx="18">
                  <c:v>Suave</c:v>
                </c:pt>
                <c:pt idx="19">
                  <c:v>Teflon</c:v>
                </c:pt>
              </c:strCache>
            </c:strRef>
          </c:cat>
          <c:val>
            <c:numRef>
              <c:f>'Dues Tracker'!$H$5:$H$24</c:f>
              <c:numCache>
                <c:formatCode>"$"#,##0.00</c:formatCode>
                <c:ptCount val="20"/>
                <c:pt idx="0">
                  <c:v>112</c:v>
                </c:pt>
                <c:pt idx="1">
                  <c:v>56</c:v>
                </c:pt>
                <c:pt idx="2">
                  <c:v>60</c:v>
                </c:pt>
                <c:pt idx="3">
                  <c:v>196</c:v>
                </c:pt>
                <c:pt idx="4">
                  <c:v>28</c:v>
                </c:pt>
                <c:pt idx="5">
                  <c:v>4</c:v>
                </c:pt>
                <c:pt idx="6">
                  <c:v>0</c:v>
                </c:pt>
                <c:pt idx="7">
                  <c:v>28</c:v>
                </c:pt>
                <c:pt idx="8">
                  <c:v>10.810000000000002</c:v>
                </c:pt>
                <c:pt idx="9">
                  <c:v>56</c:v>
                </c:pt>
                <c:pt idx="10">
                  <c:v>140</c:v>
                </c:pt>
                <c:pt idx="11">
                  <c:v>28</c:v>
                </c:pt>
                <c:pt idx="12">
                  <c:v>70</c:v>
                </c:pt>
                <c:pt idx="13">
                  <c:v>28</c:v>
                </c:pt>
                <c:pt idx="14">
                  <c:v>56</c:v>
                </c:pt>
                <c:pt idx="15">
                  <c:v>28</c:v>
                </c:pt>
                <c:pt idx="16">
                  <c:v>28</c:v>
                </c:pt>
                <c:pt idx="17">
                  <c:v>56</c:v>
                </c:pt>
                <c:pt idx="18">
                  <c:v>28</c:v>
                </c:pt>
                <c:pt idx="19">
                  <c:v>56</c:v>
                </c:pt>
              </c:numCache>
            </c:numRef>
          </c:val>
          <c:extLst>
            <c:ext xmlns:c16="http://schemas.microsoft.com/office/drawing/2014/chart" uri="{C3380CC4-5D6E-409C-BE32-E72D297353CC}">
              <c16:uniqueId val="{00000001-A6B2-4F55-A549-A8A097C4D02A}"/>
            </c:ext>
          </c:extLst>
        </c:ser>
        <c:dLbls>
          <c:showLegendKey val="0"/>
          <c:showVal val="0"/>
          <c:showCatName val="0"/>
          <c:showSerName val="0"/>
          <c:showPercent val="0"/>
          <c:showBubbleSize val="0"/>
        </c:dLbls>
        <c:gapWidth val="150"/>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12700" cap="flat" cmpd="sng" algn="ctr">
            <a:solidFill>
              <a:schemeClr val="lt1">
                <a:lumMod val="95000"/>
                <a:alpha val="54000"/>
              </a:schemeClr>
            </a:solidFill>
            <a:round/>
          </a:ln>
          <a:effectLst/>
        </c:spPr>
        <c:txPr>
          <a:bodyPr rot="-27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65036368"/>
        <c:crosses val="autoZero"/>
        <c:auto val="1"/>
        <c:lblAlgn val="ctr"/>
        <c:lblOffset val="100"/>
        <c:noMultiLvlLbl val="0"/>
      </c:catAx>
      <c:valAx>
        <c:axId val="565036368"/>
        <c:scaling>
          <c:orientation val="minMax"/>
        </c:scaling>
        <c:delete val="0"/>
        <c:axPos val="l"/>
        <c:majorGridlines>
          <c:spPr>
            <a:ln w="9525" cap="flat" cmpd="sng" algn="ctr">
              <a:solidFill>
                <a:schemeClr val="lt1">
                  <a:lumMod val="95000"/>
                  <a:alpha val="10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65035976"/>
        <c:crosses val="autoZero"/>
        <c:crossBetween val="between"/>
      </c:valAx>
      <c:spPr>
        <a:noFill/>
        <a:ln>
          <a:noFill/>
        </a:ln>
        <a:effectLst/>
      </c:spPr>
    </c:plotArea>
    <c:legend>
      <c:legendPos val="tr"/>
      <c:layout>
        <c:manualLayout>
          <c:xMode val="edge"/>
          <c:yMode val="edge"/>
          <c:x val="0.81542822997269437"/>
          <c:y val="1.7429193899782137E-2"/>
          <c:w val="0.1145248486590473"/>
          <c:h val="0.11912007731059761"/>
        </c:manualLayout>
      </c:layout>
      <c:overlay val="1"/>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ues Payment Details'!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Dues Tracker'!A1"/></Relationships>
</file>

<file path=xl/drawings/drawing1.xml><?xml version="1.0" encoding="utf-8"?>
<xdr:wsDr xmlns:xdr="http://schemas.openxmlformats.org/drawingml/2006/spreadsheetDrawing" xmlns:a="http://schemas.openxmlformats.org/drawingml/2006/main">
  <xdr:oneCellAnchor>
    <xdr:from>
      <xdr:col>0</xdr:col>
      <xdr:colOff>123824</xdr:colOff>
      <xdr:row>0</xdr:row>
      <xdr:rowOff>447675</xdr:rowOff>
    </xdr:from>
    <xdr:ext cx="9915525" cy="4371975"/>
    <xdr:graphicFrame macro="">
      <xdr:nvGraphicFramePr>
        <xdr:cNvPr id="2" name="Total Paid vs Overdue" descr="Stacked column chart comparing Total Paid and Total Due amounts for each member">
          <a:extLst>
            <a:ext uri="{FF2B5EF4-FFF2-40B4-BE49-F238E27FC236}">
              <a16:creationId xmlns:a16="http://schemas.microsoft.com/office/drawing/2014/main" id="{F13E9880-8E36-468C-B147-68F98A8A7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absoluteAnchor>
    <xdr:pos x="9420225" y="5010150"/>
    <xdr:ext cx="228600" cy="228600"/>
    <xdr:pic>
      <xdr:nvPicPr>
        <xdr:cNvPr id="3" name="Right Arrow" descr="Right arrow">
          <a:hlinkClick xmlns:r="http://schemas.openxmlformats.org/officeDocument/2006/relationships" r:id="rId2" tooltip="Click to view Payment Details"/>
          <a:extLst>
            <a:ext uri="{FF2B5EF4-FFF2-40B4-BE49-F238E27FC236}">
              <a16:creationId xmlns:a16="http://schemas.microsoft.com/office/drawing/2014/main" id="{B5BF0627-5EC8-41E9-B6A4-5A2B5441833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420225" y="5010150"/>
          <a:ext cx="228600" cy="228600"/>
        </a:xfrm>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85725</xdr:rowOff>
    </xdr:from>
    <xdr:ext cx="228600" cy="228600"/>
    <xdr:pic>
      <xdr:nvPicPr>
        <xdr:cNvPr id="2" name="Left Arrow" descr="Left arrow">
          <a:hlinkClick xmlns:r="http://schemas.openxmlformats.org/officeDocument/2006/relationships" r:id="rId1" tooltip="Click to view Dues Tracker"/>
          <a:extLst>
            <a:ext uri="{FF2B5EF4-FFF2-40B4-BE49-F238E27FC236}">
              <a16:creationId xmlns:a16="http://schemas.microsoft.com/office/drawing/2014/main" id="{A8CC275F-09B6-4955-876E-97BC44FC366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04850" y="266700"/>
          <a:ext cx="228600" cy="2286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1</xdr:rowOff>
    </xdr:from>
    <xdr:to>
      <xdr:col>8</xdr:col>
      <xdr:colOff>276226</xdr:colOff>
      <xdr:row>17</xdr:row>
      <xdr:rowOff>85726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019675" y="428626"/>
          <a:ext cx="3324226" cy="3314700"/>
        </a:xfrm>
        <a:prstGeom prst="rect">
          <a:avLst/>
        </a:prstGeom>
        <a:ln>
          <a:solidFill>
            <a:schemeClr val="accent5">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200" b="1">
              <a:solidFill>
                <a:srgbClr val="C00000"/>
              </a:solidFill>
              <a:latin typeface="Georgia" panose="02040502050405020303" pitchFamily="18" charset="0"/>
            </a:rPr>
            <a:t>Note: </a:t>
          </a:r>
          <a:r>
            <a:rPr lang="en-US" sz="1200" b="1">
              <a:latin typeface="Georgia" panose="02040502050405020303" pitchFamily="18" charset="0"/>
            </a:rPr>
            <a:t>If start with this template for any calendar year, should be able to make almost all changes from this worksheet and populate fields in other sheets without unprotecting anything</a:t>
          </a:r>
          <a:r>
            <a:rPr lang="en-US" sz="1200" b="1" baseline="0">
              <a:latin typeface="Georgia" panose="02040502050405020303" pitchFamily="18" charset="0"/>
            </a:rPr>
            <a:t> except to change account descriptions.</a:t>
          </a:r>
        </a:p>
        <a:p>
          <a:endParaRPr lang="en-US" sz="1200" b="1" baseline="0">
            <a:latin typeface="Georgia" panose="02040502050405020303" pitchFamily="18" charset="0"/>
          </a:endParaRPr>
        </a:p>
        <a:p>
          <a:r>
            <a:rPr lang="en-US" sz="1200" b="1" baseline="0">
              <a:solidFill>
                <a:srgbClr val="C00000"/>
              </a:solidFill>
              <a:latin typeface="Georgia" panose="02040502050405020303" pitchFamily="18" charset="0"/>
            </a:rPr>
            <a:t>DURING THE YEAR</a:t>
          </a:r>
        </a:p>
        <a:p>
          <a:r>
            <a:rPr lang="en-US" sz="1200" b="1">
              <a:solidFill>
                <a:srgbClr val="C00000"/>
              </a:solidFill>
              <a:latin typeface="Georgia" panose="02040502050405020303" pitchFamily="18" charset="0"/>
            </a:rPr>
            <a:t>1. </a:t>
          </a:r>
          <a:r>
            <a:rPr lang="en-US" sz="1200" b="1">
              <a:solidFill>
                <a:sysClr val="windowText" lastClr="000000"/>
              </a:solidFill>
              <a:latin typeface="Georgia" panose="02040502050405020303" pitchFamily="18" charset="0"/>
            </a:rPr>
            <a:t>Do</a:t>
          </a:r>
          <a:r>
            <a:rPr lang="en-US" sz="1200" b="1">
              <a:latin typeface="Georgia" panose="02040502050405020303" pitchFamily="18" charset="0"/>
            </a:rPr>
            <a:t>, each month, change the month on the Budget Vs. Actual Summary.</a:t>
          </a:r>
        </a:p>
        <a:p>
          <a:r>
            <a:rPr lang="en-US" sz="1200" b="1">
              <a:solidFill>
                <a:srgbClr val="C00000"/>
              </a:solidFill>
              <a:latin typeface="Georgia" panose="02040502050405020303" pitchFamily="18" charset="0"/>
            </a:rPr>
            <a:t>2. </a:t>
          </a:r>
          <a:r>
            <a:rPr lang="en-US" sz="1200" b="1">
              <a:latin typeface="Georgia" panose="02040502050405020303" pitchFamily="18" charset="0"/>
            </a:rPr>
            <a:t>Do, ONE TIME ONLY, add beginning balances</a:t>
          </a:r>
          <a:r>
            <a:rPr lang="en-US" sz="1200" b="1" baseline="0">
              <a:latin typeface="Georgia" panose="02040502050405020303" pitchFamily="18" charset="0"/>
            </a:rPr>
            <a:t> from checking account on January P&amp;L.</a:t>
          </a:r>
        </a:p>
        <a:p>
          <a:r>
            <a:rPr lang="en-US" sz="1200" b="1" baseline="0">
              <a:solidFill>
                <a:srgbClr val="C00000"/>
              </a:solidFill>
              <a:latin typeface="Georgia" panose="02040502050405020303" pitchFamily="18" charset="0"/>
            </a:rPr>
            <a:t>3. </a:t>
          </a:r>
          <a:r>
            <a:rPr lang="en-US" sz="1200" b="1" baseline="0">
              <a:latin typeface="Georgia" panose="02040502050405020303" pitchFamily="18" charset="0"/>
            </a:rPr>
            <a:t>Do, change the calendar year on this sheet.</a:t>
          </a:r>
        </a:p>
        <a:p>
          <a:r>
            <a:rPr lang="en-US" sz="1200" b="1" baseline="0">
              <a:solidFill>
                <a:srgbClr val="C00000"/>
              </a:solidFill>
              <a:latin typeface="Georgia" panose="02040502050405020303" pitchFamily="18" charset="0"/>
            </a:rPr>
            <a:t>4. </a:t>
          </a:r>
          <a:r>
            <a:rPr lang="en-US" sz="1200" b="1" baseline="0">
              <a:latin typeface="Georgia" panose="02040502050405020303" pitchFamily="18" charset="0"/>
            </a:rPr>
            <a:t>Do, modify the Budget information to the actual budget and do enter the prior year actuals for comparison purposes.</a:t>
          </a:r>
          <a:endParaRPr lang="en-US" sz="1200" b="1">
            <a:latin typeface="Georgia" panose="02040502050405020303" pitchFamily="18" charset="0"/>
          </a:endParaRPr>
        </a:p>
      </xdr:txBody>
    </xdr:sp>
    <xdr:clientData/>
  </xdr:twoCellAnchor>
  <xdr:twoCellAnchor>
    <xdr:from>
      <xdr:col>3</xdr:col>
      <xdr:colOff>0</xdr:colOff>
      <xdr:row>19</xdr:row>
      <xdr:rowOff>1</xdr:rowOff>
    </xdr:from>
    <xdr:to>
      <xdr:col>8</xdr:col>
      <xdr:colOff>76200</xdr:colOff>
      <xdr:row>28</xdr:row>
      <xdr:rowOff>114300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019675" y="4019551"/>
          <a:ext cx="3124200" cy="1752599"/>
        </a:xfrm>
        <a:prstGeom prst="rect">
          <a:avLst/>
        </a:prstGeom>
        <a:solidFill>
          <a:sysClr val="window" lastClr="FFFFFF"/>
        </a:solidFill>
        <a:ln w="25400" cap="flat" cmpd="sng" algn="ctr">
          <a:solidFill>
            <a:srgbClr val="C0504D"/>
          </a:solidFill>
          <a:prstDash val="solid"/>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Georgia" panose="02040502050405020303" pitchFamily="18" charset="0"/>
            </a:rPr>
            <a:t>Insert Catergory Headings anywhere you want in this chart by selecting a row below where you want to insert heading and click insert and it won't mess up the formulas. You may want to do the same to each report, especially the monthly and quarterly reports. </a:t>
          </a:r>
        </a:p>
      </xdr:txBody>
    </xdr:sp>
    <xdr:clientData/>
  </xdr:twoCellAnchor>
  <xdr:twoCellAnchor>
    <xdr:from>
      <xdr:col>1</xdr:col>
      <xdr:colOff>3648075</xdr:colOff>
      <xdr:row>16</xdr:row>
      <xdr:rowOff>114301</xdr:rowOff>
    </xdr:from>
    <xdr:to>
      <xdr:col>2</xdr:col>
      <xdr:colOff>533400</xdr:colOff>
      <xdr:row>19</xdr:row>
      <xdr:rowOff>104775</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flipH="1" flipV="1">
          <a:off x="4400550" y="3581401"/>
          <a:ext cx="542925" cy="54292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0</xdr:colOff>
      <xdr:row>19</xdr:row>
      <xdr:rowOff>114300</xdr:rowOff>
    </xdr:from>
    <xdr:to>
      <xdr:col>2</xdr:col>
      <xdr:colOff>581025</xdr:colOff>
      <xdr:row>26</xdr:row>
      <xdr:rowOff>95250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H="1">
          <a:off x="4410075" y="4133850"/>
          <a:ext cx="581025" cy="124777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0</xdr:colOff>
      <xdr:row>4</xdr:row>
      <xdr:rowOff>0</xdr:rowOff>
    </xdr:from>
    <xdr:ext cx="3461004" cy="4295778"/>
    <xdr:sp macro="" textlink="">
      <xdr:nvSpPr>
        <xdr:cNvPr id="4" name="TextBox 2">
          <a:extLst>
            <a:ext uri="{FF2B5EF4-FFF2-40B4-BE49-F238E27FC236}">
              <a16:creationId xmlns:a16="http://schemas.microsoft.com/office/drawing/2014/main" id="{00000000-0008-0000-0200-000004000000}"/>
            </a:ext>
          </a:extLst>
        </xdr:cNvPr>
        <xdr:cNvSpPr/>
      </xdr:nvSpPr>
      <xdr:spPr>
        <a:xfrm>
          <a:off x="8058150" y="457200"/>
          <a:ext cx="3461004" cy="4295778"/>
        </a:xfrm>
        <a:custGeom>
          <a:avLst/>
          <a:gdLst>
            <a:gd name="f0" fmla="val w"/>
            <a:gd name="f1" fmla="val h"/>
            <a:gd name="f2" fmla="val 0"/>
            <a:gd name="f3" fmla="val 21600"/>
            <a:gd name="f4" fmla="*/ f0 1 21600"/>
            <a:gd name="f5" fmla="*/ f1 1 21600"/>
            <a:gd name="f6" fmla="val f2"/>
            <a:gd name="f7" fmla="val f3"/>
            <a:gd name="f8" fmla="+- f7 0 f6"/>
            <a:gd name="f9" fmla="*/ f8 1 21600"/>
            <a:gd name="f10" fmla="*/ f6 1 f9"/>
            <a:gd name="f11" fmla="*/ f7 1 f9"/>
            <a:gd name="f12" fmla="*/ f10 f4 1"/>
            <a:gd name="f13" fmla="*/ f11 f4 1"/>
            <a:gd name="f14" fmla="*/ f11 f5 1"/>
            <a:gd name="f15" fmla="*/ f10 f5 1"/>
          </a:gdLst>
          <a:ahLst/>
          <a:cxnLst>
            <a:cxn ang="3cd4">
              <a:pos x="hc" y="t"/>
            </a:cxn>
            <a:cxn ang="0">
              <a:pos x="r" y="vc"/>
            </a:cxn>
            <a:cxn ang="cd4">
              <a:pos x="hc" y="b"/>
            </a:cxn>
            <a:cxn ang="cd2">
              <a:pos x="l" y="vc"/>
            </a:cxn>
          </a:cxnLst>
          <a:rect l="f12" t="f15" r="f13" b="f14"/>
          <a:pathLst>
            <a:path w="21600" h="21600">
              <a:moveTo>
                <a:pt x="f2" y="f2"/>
              </a:moveTo>
              <a:lnTo>
                <a:pt x="f3" y="f2"/>
              </a:lnTo>
              <a:lnTo>
                <a:pt x="f3" y="f3"/>
              </a:lnTo>
              <a:lnTo>
                <a:pt x="f2" y="f3"/>
              </a:lnTo>
              <a:lnTo>
                <a:pt x="f2" y="f2"/>
              </a:lnTo>
              <a:close/>
            </a:path>
          </a:pathLst>
        </a:custGeom>
        <a:solidFill>
          <a:srgbClr val="FFFFFF"/>
        </a:solidFill>
        <a:ln w="25603" cap="flat">
          <a:solidFill>
            <a:srgbClr val="7030A0"/>
          </a:solidFill>
          <a:prstDash val="solid"/>
          <a:miter/>
        </a:ln>
      </xdr:spPr>
      <xdr:txBody>
        <a:bodyPr vert="horz" wrap="square" lIns="89976" tIns="44988" rIns="89976" bIns="44988" anchor="t" anchorCtr="0" compatLnSpc="0">
          <a:noAutofit/>
        </a:bodyPr>
        <a:lstStyle/>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400" b="0" i="0" u="none" strike="noStrike" kern="1200" cap="none" spc="0" baseline="0">
              <a:solidFill>
                <a:srgbClr val="000000"/>
              </a:solidFill>
              <a:uFillTx/>
              <a:latin typeface="Georgia" pitchFamily="18"/>
            </a:rPr>
            <a:t>Set Up Instructions:</a:t>
          </a:r>
        </a:p>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400" b="0" i="0" u="none" strike="noStrike" kern="1200" cap="none" spc="0" baseline="0">
              <a:solidFill>
                <a:srgbClr val="000000"/>
              </a:solidFill>
              <a:uFillTx/>
              <a:latin typeface="Georgia" pitchFamily="18"/>
            </a:rPr>
            <a:t>1. Put your beginning balance in row 8. </a:t>
          </a:r>
        </a:p>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400" b="0" i="0" u="none" strike="noStrike" kern="1200" cap="none" spc="0" baseline="0">
            <a:solidFill>
              <a:srgbClr val="000000"/>
            </a:solidFill>
            <a:uFillTx/>
            <a:latin typeface="Georgia" pitchFamily="18"/>
          </a:endParaRPr>
        </a:p>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400" b="0" i="0" u="none" strike="noStrike" kern="1200" cap="none" spc="0" baseline="0">
              <a:solidFill>
                <a:srgbClr val="000000"/>
              </a:solidFill>
              <a:uFillTx/>
              <a:latin typeface="Georgia" pitchFamily="18"/>
            </a:rPr>
            <a:t>2. Fill in your </a:t>
          </a:r>
          <a:r>
            <a:rPr lang="en-US" sz="1400" b="1" i="0" u="none" strike="noStrike" kern="1200" cap="none" spc="0" baseline="0">
              <a:solidFill>
                <a:srgbClr val="000000"/>
              </a:solidFill>
              <a:uFillTx/>
              <a:latin typeface="Georgia" pitchFamily="18"/>
            </a:rPr>
            <a:t>annual </a:t>
          </a:r>
          <a:r>
            <a:rPr lang="en-US" sz="1400" b="0" i="0" u="none" strike="noStrike" kern="1200" cap="none" spc="0" baseline="0">
              <a:solidFill>
                <a:srgbClr val="000000"/>
              </a:solidFill>
              <a:uFillTx/>
              <a:latin typeface="Georgia" pitchFamily="18"/>
            </a:rPr>
            <a:t>budgeted amounts in column E and your actual income and expenditures for the  previous year in column D...if desired.</a:t>
          </a:r>
        </a:p>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endParaRPr lang="en-US" sz="1400" b="0" i="0" u="none" strike="noStrike" kern="1200" cap="none" spc="0" baseline="0">
            <a:solidFill>
              <a:srgbClr val="000000"/>
            </a:solidFill>
            <a:uFillTx/>
            <a:latin typeface="Georgia" pitchFamily="18"/>
          </a:endParaRPr>
        </a:p>
        <a:p>
          <a:pPr marL="0" marR="0" lvl="0" indent="0"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en-US" sz="1400" b="0" i="0" u="none" strike="noStrike" kern="1200" cap="none" spc="0" baseline="0">
              <a:solidFill>
                <a:srgbClr val="000000"/>
              </a:solidFill>
              <a:uFillTx/>
              <a:latin typeface="Georgia" pitchFamily="18"/>
            </a:rPr>
            <a:t>3. Do not fill out or type in columns F and G as there are formulas in these columns. Column F will take your annual budget and divide it by 12 and multiply it by the number you put in cell F4 to give you a year to date budget amount. Column G will bring your year to date income and expenses over automatically from data you enter into the monthly general ledger worksheets.</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xdr:col>
      <xdr:colOff>276225</xdr:colOff>
      <xdr:row>6</xdr:row>
      <xdr:rowOff>0</xdr:rowOff>
    </xdr:from>
    <xdr:to>
      <xdr:col>10</xdr:col>
      <xdr:colOff>133350</xdr:colOff>
      <xdr:row>10</xdr:row>
      <xdr:rowOff>95250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610350" y="1876425"/>
          <a:ext cx="208597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Georgia" panose="02040502050405020303" pitchFamily="18" charset="0"/>
            </a:rPr>
            <a:t>Enter</a:t>
          </a:r>
          <a:r>
            <a:rPr lang="en-US" sz="1400" baseline="0">
              <a:latin typeface="Georgia" panose="02040502050405020303" pitchFamily="18" charset="0"/>
            </a:rPr>
            <a:t> your beginning book balance.</a:t>
          </a:r>
          <a:endParaRPr lang="en-US" sz="1400">
            <a:latin typeface="Georgia" panose="02040502050405020303" pitchFamily="18" charset="0"/>
          </a:endParaRPr>
        </a:p>
      </xdr:txBody>
    </xdr:sp>
    <xdr:clientData/>
  </xdr:twoCellAnchor>
  <xdr:twoCellAnchor>
    <xdr:from>
      <xdr:col>6</xdr:col>
      <xdr:colOff>19050</xdr:colOff>
      <xdr:row>7</xdr:row>
      <xdr:rowOff>38100</xdr:rowOff>
    </xdr:from>
    <xdr:to>
      <xdr:col>6</xdr:col>
      <xdr:colOff>219075</xdr:colOff>
      <xdr:row>7</xdr:row>
      <xdr:rowOff>171450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6353175" y="2114550"/>
          <a:ext cx="200025" cy="133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82B83-689E-41BF-B0E8-3C64AE947C06}" name="DuesTracker" displayName="DuesTracker" ref="B4:H24" totalsRowShown="0" headerRowDxfId="9">
  <autoFilter ref="B4:H24" xr:uid="{00000000-0009-0000-0100-000001000000}"/>
  <sortState ref="B5:H24">
    <sortCondition ref="B4:B24"/>
  </sortState>
  <tableColumns count="7">
    <tableColumn id="9" xr3:uid="{00000000-0010-0000-0000-000009000000}" name="Name"/>
    <tableColumn id="4" xr3:uid="{00000000-0010-0000-0000-000004000000}" name="Email"/>
    <tableColumn id="7" xr3:uid="{00000000-0010-0000-0000-000007000000}" name="Phone" dataDxfId="8"/>
    <tableColumn id="1" xr3:uid="{00000000-0010-0000-0000-000001000000}" name="Date Joined" dataDxfId="7"/>
    <tableColumn id="3" xr3:uid="{00000000-0010-0000-0000-000003000000}" name="Months member">
      <calculatedColumnFormula>DATEDIF(DuesTracker[[#This Row],[Date Joined]],TODAY(),"m")+1</calculatedColumnFormula>
    </tableColumn>
    <tableColumn id="8" xr3:uid="{00000000-0010-0000-0000-000008000000}" name="Total Paid YTD">
      <calculatedColumnFormula>SUMIF(DuesDetails[Name],DuesTracker[[#This Row],[Name]],DuesDetails[Paid])</calculatedColumnFormula>
    </tableColumn>
    <tableColumn id="2" xr3:uid="{00000000-0010-0000-0000-000002000000}" name="Total Due" dataDxfId="6">
      <calculatedColumnFormula>IFERROR(IF(DuesTracker[[#This Row],[Date Joined]]&lt;&gt;"",(DuesTracker[[#This Row],[Months member]]*MonthlyDues)-DuesTracker[[#This Row],[Total Paid YTD]],""),"")+K5</calculatedColumnFormula>
    </tableColumn>
  </tableColumns>
  <tableStyleInfo name="Dues Tracker" showFirstColumn="0" showLastColumn="0" showRowStripes="1" showColumnStripes="0"/>
  <extLst>
    <ext xmlns:x14="http://schemas.microsoft.com/office/spreadsheetml/2009/9/main" uri="{504A1905-F514-4f6f-8877-14C23A59335A}">
      <x14:table altTextSummary="Enter Name, Email, Phone number, and Date Joined in this table. Total Paid and Total Due amounts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2F4027-74A7-4711-AD75-FD6458F59FE0}" name="DuesDetails" displayName="DuesDetails" ref="B3:E43" totalsRowShown="0" headerRowDxfId="5" dataDxfId="4">
  <autoFilter ref="B3:E43" xr:uid="{00000000-0009-0000-0100-000002000000}"/>
  <sortState ref="B4:D43">
    <sortCondition ref="B3:B43"/>
  </sortState>
  <tableColumns count="4">
    <tableColumn id="1" xr3:uid="{00000000-0010-0000-0100-000001000000}" name="Name" dataDxfId="3"/>
    <tableColumn id="3" xr3:uid="{00000000-0010-0000-0100-000003000000}" name="Date" dataDxfId="2"/>
    <tableColumn id="4" xr3:uid="{00000000-0010-0000-0100-000004000000}" name="Paid" dataDxfId="1"/>
    <tableColumn id="2" xr3:uid="{FAD4DCA6-33AA-408B-8B34-AC371CD1EA9A}" name="Balance forward " dataDxfId="0"/>
  </tableColumns>
  <tableStyleInfo name="Dues Tracker" showFirstColumn="0" showLastColumn="0" showRowStripes="1" showColumnStripes="0"/>
  <extLst>
    <ext xmlns:x14="http://schemas.microsoft.com/office/spreadsheetml/2009/9/main" uri="{504A1905-F514-4f6f-8877-14C23A59335A}">
      <x14:table altTextSummary="Enter Name, Date, and amount Paid in this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EF92B-6C34-4E35-8648-98CF0070D0EF}">
  <sheetPr>
    <tabColor theme="4"/>
    <pageSetUpPr fitToPage="1"/>
  </sheetPr>
  <dimension ref="A1:M25"/>
  <sheetViews>
    <sheetView showGridLines="0" topLeftCell="A4" zoomScaleNormal="100" workbookViewId="0">
      <pane ySplit="1455" topLeftCell="A7" activePane="bottomLeft"/>
      <selection activeCell="L3" sqref="K1:L1048576"/>
      <selection pane="bottomLeft"/>
    </sheetView>
  </sheetViews>
  <sheetFormatPr defaultRowHeight="30" customHeight="1" x14ac:dyDescent="0.2"/>
  <cols>
    <col min="1" max="1" width="2.5703125" style="361" customWidth="1"/>
    <col min="2" max="2" width="28.140625" style="361" customWidth="1"/>
    <col min="3" max="3" width="34.7109375" style="361" customWidth="1"/>
    <col min="4" max="4" width="18.5703125" style="361" customWidth="1"/>
    <col min="5" max="5" width="18.7109375" style="361" customWidth="1"/>
    <col min="6" max="6" width="18.7109375" style="361" hidden="1" customWidth="1"/>
    <col min="7" max="8" width="22.28515625" style="361" customWidth="1"/>
    <col min="9" max="9" width="5.5703125" style="361" customWidth="1"/>
    <col min="10" max="10" width="9.7109375" style="361" customWidth="1"/>
    <col min="11" max="11" width="8.140625" style="361" customWidth="1"/>
    <col min="12" max="12" width="13.28515625" style="361" customWidth="1"/>
    <col min="13" max="13" width="9.7109375" style="361" bestFit="1" customWidth="1"/>
    <col min="14" max="16384" width="9.140625" style="361"/>
  </cols>
  <sheetData>
    <row r="1" spans="1:13" ht="32.25" customHeight="1" x14ac:dyDescent="0.2">
      <c r="A1" s="368"/>
      <c r="B1" s="423" t="s">
        <v>104</v>
      </c>
      <c r="C1" s="423"/>
      <c r="D1" s="423"/>
      <c r="E1" s="423"/>
      <c r="F1" s="423"/>
      <c r="G1" s="423"/>
      <c r="H1" s="423"/>
    </row>
    <row r="2" spans="1:13" ht="339" customHeight="1" x14ac:dyDescent="0.2">
      <c r="A2" s="368"/>
      <c r="B2" s="424" t="s">
        <v>173</v>
      </c>
      <c r="C2" s="424"/>
      <c r="D2" s="424"/>
      <c r="E2" s="424"/>
      <c r="F2" s="424"/>
      <c r="G2" s="424"/>
      <c r="H2" s="424"/>
    </row>
    <row r="3" spans="1:13" ht="30" customHeight="1" x14ac:dyDescent="0.2">
      <c r="A3" s="368"/>
      <c r="B3" s="375" t="s">
        <v>172</v>
      </c>
      <c r="C3" s="425">
        <v>28</v>
      </c>
      <c r="D3" s="425"/>
      <c r="E3" s="425"/>
      <c r="F3" s="374"/>
      <c r="G3" s="426" t="s">
        <v>171</v>
      </c>
      <c r="H3" s="426"/>
      <c r="J3" s="419">
        <f ca="1">TODAY()</f>
        <v>43267</v>
      </c>
      <c r="K3" s="361">
        <f ca="1">MONTH(J3)</f>
        <v>6</v>
      </c>
    </row>
    <row r="4" spans="1:13" ht="30" customHeight="1" x14ac:dyDescent="0.2">
      <c r="A4" s="368"/>
      <c r="B4" s="370" t="s">
        <v>66</v>
      </c>
      <c r="C4" s="369" t="s">
        <v>170</v>
      </c>
      <c r="D4" s="373" t="s">
        <v>169</v>
      </c>
      <c r="E4" s="372" t="s">
        <v>168</v>
      </c>
      <c r="F4" s="369" t="s">
        <v>167</v>
      </c>
      <c r="G4" s="371" t="s">
        <v>234</v>
      </c>
      <c r="H4" s="371" t="s">
        <v>166</v>
      </c>
    </row>
    <row r="5" spans="1:13" ht="30" customHeight="1" x14ac:dyDescent="0.2">
      <c r="A5" s="368"/>
      <c r="B5" s="370" t="s">
        <v>165</v>
      </c>
      <c r="C5" s="361" t="s">
        <v>164</v>
      </c>
      <c r="D5" s="365" t="s">
        <v>163</v>
      </c>
      <c r="E5" s="362">
        <v>43132</v>
      </c>
      <c r="F5" s="369">
        <f ca="1">DATEDIF(DuesTracker[[#This Row],[Date Joined]],TODAY(),"m")+1</f>
        <v>5</v>
      </c>
      <c r="G5" s="364">
        <f>SUMIF(DuesDetails[Name],DuesTracker[[#This Row],[Name]],DuesDetails[Paid])</f>
        <v>28</v>
      </c>
      <c r="H5" s="363">
        <f ca="1">IFERROR(IF(DuesTracker[[#This Row],[Date Joined]]&lt;&gt;"",(DuesTracker[[#This Row],[Months member]]*MonthlyDues)-DuesTracker[[#This Row],[Total Paid YTD]],""),"")+K5</f>
        <v>112</v>
      </c>
      <c r="K5" s="361">
        <f>SUMIF(DuesDetails[Name],DuesTracker[[#This Row],[Name]],DuesDetails[[Balance forward ]])</f>
        <v>0</v>
      </c>
      <c r="L5" s="361">
        <f>SUM(DuesTracker[[#This Row],[Total Paid YTD]]-K5)</f>
        <v>28</v>
      </c>
    </row>
    <row r="6" spans="1:13" ht="30" customHeight="1" x14ac:dyDescent="0.2">
      <c r="A6" s="368"/>
      <c r="B6" s="366" t="s">
        <v>162</v>
      </c>
      <c r="C6" s="361" t="s">
        <v>161</v>
      </c>
      <c r="D6" s="365" t="s">
        <v>160</v>
      </c>
      <c r="E6" s="362">
        <v>43132</v>
      </c>
      <c r="F6" s="367">
        <f ca="1">DATEDIF(DuesTracker[[#This Row],[Date Joined]],TODAY(),"m")+1</f>
        <v>5</v>
      </c>
      <c r="G6" s="364">
        <f>SUMIF(DuesDetails[Name],DuesTracker[[#This Row],[Name]],DuesDetails[Paid])</f>
        <v>84</v>
      </c>
      <c r="H6" s="363">
        <f ca="1">IFERROR(IF(DuesTracker[[#This Row],[Date Joined]]&lt;&gt;"",(DuesTracker[[#This Row],[Months member]]*MonthlyDues)-DuesTracker[[#This Row],[Total Paid YTD]],""),"")+K6</f>
        <v>56</v>
      </c>
      <c r="K6" s="361">
        <f>SUMIF(DuesDetails[Name],DuesTracker[[#This Row],[Name]],DuesDetails[[Balance forward ]])</f>
        <v>0</v>
      </c>
      <c r="L6" s="361">
        <f>SUM(DuesTracker[[#This Row],[Total Paid YTD]]-K6)</f>
        <v>84</v>
      </c>
    </row>
    <row r="7" spans="1:13" ht="30" customHeight="1" x14ac:dyDescent="0.2">
      <c r="A7" s="368"/>
      <c r="B7" s="366" t="s">
        <v>159</v>
      </c>
      <c r="C7" s="361" t="s">
        <v>158</v>
      </c>
      <c r="D7" s="365" t="s">
        <v>157</v>
      </c>
      <c r="E7" s="362">
        <v>43101</v>
      </c>
      <c r="F7" s="367">
        <f ca="1">DATEDIF(DuesTracker[[#This Row],[Date Joined]],TODAY(),"m")+1</f>
        <v>6</v>
      </c>
      <c r="G7" s="364">
        <f>SUMIF(DuesDetails[Name],DuesTracker[[#This Row],[Name]],DuesDetails[Paid])</f>
        <v>108</v>
      </c>
      <c r="H7" s="363">
        <f ca="1">IFERROR(IF(DuesTracker[[#This Row],[Date Joined]]&lt;&gt;"",(DuesTracker[[#This Row],[Months member]]*MonthlyDues)-DuesTracker[[#This Row],[Total Paid YTD]],""),"")+K7</f>
        <v>60</v>
      </c>
      <c r="K7" s="361">
        <f>SUMIF(DuesDetails[Name],DuesTracker[[#This Row],[Name]],DuesDetails[[Balance forward ]])</f>
        <v>0</v>
      </c>
      <c r="L7" s="361">
        <f>SUM(DuesTracker[[#This Row],[Total Paid YTD]]-K7)</f>
        <v>108</v>
      </c>
    </row>
    <row r="8" spans="1:13" ht="30" customHeight="1" x14ac:dyDescent="0.2">
      <c r="A8" s="368"/>
      <c r="B8" s="366" t="s">
        <v>156</v>
      </c>
      <c r="C8" s="361" t="s">
        <v>155</v>
      </c>
      <c r="D8" s="365" t="s">
        <v>154</v>
      </c>
      <c r="E8" s="362">
        <v>43101</v>
      </c>
      <c r="F8" s="367">
        <f ca="1">DATEDIF(DuesTracker[[#This Row],[Date Joined]],TODAY(),"m")+1</f>
        <v>6</v>
      </c>
      <c r="G8" s="364">
        <f>SUMIF(DuesDetails[Name],DuesTracker[[#This Row],[Name]],DuesDetails[Paid])</f>
        <v>0</v>
      </c>
      <c r="H8" s="363">
        <f ca="1">IFERROR(IF(DuesTracker[[#This Row],[Date Joined]]&lt;&gt;"",(DuesTracker[[#This Row],[Months member]]*MonthlyDues)-DuesTracker[[#This Row],[Total Paid YTD]],""),"")+K8</f>
        <v>196</v>
      </c>
      <c r="K8" s="421">
        <f>SUMIF(DuesDetails[Name],DuesTracker[[#This Row],[Name]],DuesDetails[[Balance forward ]])*(-1)</f>
        <v>28</v>
      </c>
      <c r="L8" s="361">
        <f>SUM(DuesTracker[[#This Row],[Total Paid YTD]]-K8)</f>
        <v>-28</v>
      </c>
    </row>
    <row r="9" spans="1:13" ht="30" customHeight="1" x14ac:dyDescent="0.2">
      <c r="A9" s="368"/>
      <c r="B9" s="366" t="s">
        <v>153</v>
      </c>
      <c r="C9" s="361" t="s">
        <v>152</v>
      </c>
      <c r="D9" s="365" t="s">
        <v>151</v>
      </c>
      <c r="E9" s="362">
        <v>43101</v>
      </c>
      <c r="F9" s="367">
        <f ca="1">DATEDIF(DuesTracker[[#This Row],[Date Joined]],TODAY(),"m")+1</f>
        <v>6</v>
      </c>
      <c r="G9" s="364">
        <f>SUMIF(DuesDetails[Name],DuesTracker[[#This Row],[Name]],DuesDetails[Paid])</f>
        <v>140</v>
      </c>
      <c r="H9" s="363">
        <f ca="1">IFERROR(IF(DuesTracker[[#This Row],[Date Joined]]&lt;&gt;"",(DuesTracker[[#This Row],[Months member]]*MonthlyDues)-DuesTracker[[#This Row],[Total Paid YTD]],""),"")+K9</f>
        <v>28</v>
      </c>
      <c r="K9" s="361">
        <f>SUMIF(DuesDetails[Name],DuesTracker[[#This Row],[Name]],DuesDetails[[Balance forward ]])*(-1)</f>
        <v>0</v>
      </c>
      <c r="L9" s="361">
        <f>SUM(DuesTracker[[#This Row],[Total Paid YTD]]-K9)</f>
        <v>140</v>
      </c>
    </row>
    <row r="10" spans="1:13" ht="30" customHeight="1" x14ac:dyDescent="0.2">
      <c r="A10" s="368"/>
      <c r="B10" s="366" t="s">
        <v>150</v>
      </c>
      <c r="C10" s="361" t="s">
        <v>149</v>
      </c>
      <c r="D10" s="365" t="s">
        <v>148</v>
      </c>
      <c r="E10" s="362">
        <v>43101</v>
      </c>
      <c r="F10" s="361">
        <f ca="1">DATEDIF(DuesTracker[[#This Row],[Date Joined]],TODAY(),"m")+1</f>
        <v>6</v>
      </c>
      <c r="G10" s="364">
        <f>SUMIF(DuesDetails[Name],DuesTracker[[#This Row],[Name]],DuesDetails[Paid])</f>
        <v>164</v>
      </c>
      <c r="H10" s="363">
        <f ca="1">IFERROR(IF(DuesTracker[[#This Row],[Date Joined]]&lt;&gt;"",(DuesTracker[[#This Row],[Months member]]*MonthlyDues)-DuesTracker[[#This Row],[Total Paid YTD]],""),"")+K10</f>
        <v>4</v>
      </c>
      <c r="K10" s="361">
        <f>SUMIF(DuesDetails[Name],DuesTracker[[#This Row],[Name]],DuesDetails[[Balance forward ]])*(-1)</f>
        <v>0</v>
      </c>
      <c r="L10" s="361">
        <f>SUM(DuesTracker[[#This Row],[Total Paid YTD]]-K10)</f>
        <v>164</v>
      </c>
    </row>
    <row r="11" spans="1:13" ht="30" customHeight="1" x14ac:dyDescent="0.2">
      <c r="A11" s="368"/>
      <c r="B11" s="366" t="s">
        <v>147</v>
      </c>
      <c r="C11" s="361" t="s">
        <v>146</v>
      </c>
      <c r="D11" s="365" t="s">
        <v>145</v>
      </c>
      <c r="E11" s="362">
        <v>43101</v>
      </c>
      <c r="F11" s="367">
        <f ca="1">DATEDIF(DuesTracker[[#This Row],[Date Joined]],TODAY(),"m")+1</f>
        <v>6</v>
      </c>
      <c r="G11" s="364">
        <f>SUMIF(DuesDetails[Name],DuesTracker[[#This Row],[Name]],DuesDetails[Paid])</f>
        <v>252</v>
      </c>
      <c r="H11" s="363">
        <f ca="1">IFERROR(IF(DuesTracker[[#This Row],[Date Joined]]&lt;&gt;"",(DuesTracker[[#This Row],[Months member]]*MonthlyDues)-DuesTracker[[#This Row],[Total Paid YTD]],""),"")+K11</f>
        <v>0</v>
      </c>
      <c r="K11" s="361">
        <f>SUMIF(DuesDetails[Name],DuesTracker[[#This Row],[Name]],DuesDetails[[Balance forward ]])*(-1)</f>
        <v>84</v>
      </c>
      <c r="L11" s="361">
        <f>SUM(DuesTracker[[#This Row],[Total Paid YTD]]-K11)</f>
        <v>168</v>
      </c>
    </row>
    <row r="12" spans="1:13" ht="30" customHeight="1" x14ac:dyDescent="0.2">
      <c r="A12" s="368"/>
      <c r="B12" s="366" t="s">
        <v>144</v>
      </c>
      <c r="C12" s="361" t="s">
        <v>143</v>
      </c>
      <c r="D12" s="365" t="s">
        <v>142</v>
      </c>
      <c r="E12" s="362">
        <v>43101</v>
      </c>
      <c r="F12" s="361">
        <f ca="1">DATEDIF(DuesTracker[[#This Row],[Date Joined]],TODAY(),"m")+1</f>
        <v>6</v>
      </c>
      <c r="G12" s="364">
        <f>SUMIF(DuesDetails[Name],DuesTracker[[#This Row],[Name]],DuesDetails[Paid])</f>
        <v>140</v>
      </c>
      <c r="H12" s="363">
        <f ca="1">IFERROR(IF(DuesTracker[[#This Row],[Date Joined]]&lt;&gt;"",(DuesTracker[[#This Row],[Months member]]*MonthlyDues)-DuesTracker[[#This Row],[Total Paid YTD]],""),"")+K12</f>
        <v>28</v>
      </c>
      <c r="K12" s="361">
        <f>SUMIF(DuesDetails[Name],DuesTracker[[#This Row],[Name]],DuesDetails[[Balance forward ]])*(-1)</f>
        <v>0</v>
      </c>
      <c r="L12" s="361">
        <f>SUM(DuesTracker[[#This Row],[Total Paid YTD]]-K12)</f>
        <v>140</v>
      </c>
    </row>
    <row r="13" spans="1:13" ht="30" customHeight="1" x14ac:dyDescent="0.2">
      <c r="A13" s="368"/>
      <c r="B13" s="366" t="s">
        <v>141</v>
      </c>
      <c r="C13" s="361" t="s">
        <v>140</v>
      </c>
      <c r="D13" s="365" t="s">
        <v>139</v>
      </c>
      <c r="E13" s="362">
        <v>43101</v>
      </c>
      <c r="F13" s="361">
        <f ca="1">DATEDIF(DuesTracker[[#This Row],[Date Joined]],TODAY(),"m")+1</f>
        <v>6</v>
      </c>
      <c r="G13" s="364">
        <f>SUMIF(DuesDetails[Name],DuesTracker[[#This Row],[Name]],DuesDetails[Paid])</f>
        <v>157.19</v>
      </c>
      <c r="H13" s="363">
        <f ca="1">IFERROR(IF(DuesTracker[[#This Row],[Date Joined]]&lt;&gt;"",(DuesTracker[[#This Row],[Months member]]*MonthlyDues)-DuesTracker[[#This Row],[Total Paid YTD]],""),"")+K13</f>
        <v>10.810000000000002</v>
      </c>
      <c r="K13" s="361">
        <f>SUMIF(DuesDetails[Name],DuesTracker[[#This Row],[Name]],DuesDetails[[Balance forward ]])*(-1)</f>
        <v>0</v>
      </c>
      <c r="L13" s="361">
        <f>SUM(DuesTracker[[#This Row],[Total Paid YTD]]-K13)</f>
        <v>157.19</v>
      </c>
      <c r="M13" s="420"/>
    </row>
    <row r="14" spans="1:13" ht="30" customHeight="1" x14ac:dyDescent="0.2">
      <c r="B14" s="366" t="s">
        <v>138</v>
      </c>
      <c r="C14" s="361" t="s">
        <v>137</v>
      </c>
      <c r="D14" s="365" t="s">
        <v>136</v>
      </c>
      <c r="E14" s="362">
        <v>43132</v>
      </c>
      <c r="F14" s="361">
        <f ca="1">DATEDIF(DuesTracker[[#This Row],[Date Joined]],TODAY(),"m")+1</f>
        <v>5</v>
      </c>
      <c r="G14" s="364">
        <f>SUMIF(DuesDetails[Name],DuesTracker[[#This Row],[Name]],DuesDetails[Paid])</f>
        <v>84</v>
      </c>
      <c r="H14" s="363">
        <f ca="1">IFERROR(IF(DuesTracker[[#This Row],[Date Joined]]&lt;&gt;"",(DuesTracker[[#This Row],[Months member]]*MonthlyDues)-DuesTracker[[#This Row],[Total Paid YTD]],""),"")+K14</f>
        <v>56</v>
      </c>
      <c r="K14" s="361">
        <f>SUMIF(DuesDetails[Name],DuesTracker[[#This Row],[Name]],DuesDetails[[Balance forward ]])*(-1)</f>
        <v>0</v>
      </c>
      <c r="L14" s="361">
        <f>SUM(DuesTracker[[#This Row],[Total Paid YTD]]-K14)</f>
        <v>84</v>
      </c>
    </row>
    <row r="15" spans="1:13" ht="30" customHeight="1" x14ac:dyDescent="0.2">
      <c r="B15" s="366" t="s">
        <v>135</v>
      </c>
      <c r="C15" s="361" t="s">
        <v>134</v>
      </c>
      <c r="D15" s="365" t="s">
        <v>133</v>
      </c>
      <c r="E15" s="362">
        <v>43101</v>
      </c>
      <c r="F15" s="361">
        <f ca="1">DATEDIF(DuesTracker[[#This Row],[Date Joined]],TODAY(),"m")+1</f>
        <v>6</v>
      </c>
      <c r="G15" s="364">
        <f>SUMIF(DuesDetails[Name],DuesTracker[[#This Row],[Name]],DuesDetails[Paid])</f>
        <v>392</v>
      </c>
      <c r="H15" s="363">
        <f ca="1">IFERROR(IF(DuesTracker[[#This Row],[Date Joined]]&lt;&gt;"",(DuesTracker[[#This Row],[Months member]]*MonthlyDues)-DuesTracker[[#This Row],[Total Paid YTD]],""),"")+K15</f>
        <v>140</v>
      </c>
      <c r="K15" s="361">
        <f>SUMIF(DuesDetails[Name],DuesTracker[[#This Row],[Name]],DuesDetails[[Balance forward ]])*(-1)</f>
        <v>364</v>
      </c>
      <c r="L15" s="361">
        <f>SUM(DuesTracker[[#This Row],[Total Paid YTD]]-K15)</f>
        <v>28</v>
      </c>
      <c r="M15" s="378"/>
    </row>
    <row r="16" spans="1:13" ht="30" customHeight="1" x14ac:dyDescent="0.2">
      <c r="B16" s="366" t="s">
        <v>132</v>
      </c>
      <c r="C16" s="361" t="s">
        <v>131</v>
      </c>
      <c r="D16" s="365" t="s">
        <v>130</v>
      </c>
      <c r="E16" s="362">
        <v>43101</v>
      </c>
      <c r="F16" s="361">
        <f ca="1">DATEDIF(DuesTracker[[#This Row],[Date Joined]],TODAY(),"m")+1</f>
        <v>6</v>
      </c>
      <c r="G16" s="364">
        <f>SUMIF(DuesDetails[Name],DuesTracker[[#This Row],[Name]],DuesDetails[Paid])</f>
        <v>140</v>
      </c>
      <c r="H16" s="363">
        <f ca="1">IFERROR(IF(DuesTracker[[#This Row],[Date Joined]]&lt;&gt;"",(DuesTracker[[#This Row],[Months member]]*MonthlyDues)-DuesTracker[[#This Row],[Total Paid YTD]],""),"")+K16</f>
        <v>28</v>
      </c>
      <c r="K16" s="361">
        <f>SUMIF(DuesDetails[Name],DuesTracker[[#This Row],[Name]],DuesDetails[[Balance forward ]])*(-1)</f>
        <v>0</v>
      </c>
      <c r="L16" s="361">
        <f>SUM(DuesTracker[[#This Row],[Total Paid YTD]]-K16)</f>
        <v>140</v>
      </c>
    </row>
    <row r="17" spans="2:12" ht="30" customHeight="1" x14ac:dyDescent="0.2">
      <c r="B17" s="366" t="s">
        <v>129</v>
      </c>
      <c r="C17" s="361" t="s">
        <v>128</v>
      </c>
      <c r="D17" s="365" t="s">
        <v>127</v>
      </c>
      <c r="E17" s="362">
        <v>43101</v>
      </c>
      <c r="F17" s="367">
        <f ca="1">DATEDIF(DuesTracker[[#This Row],[Date Joined]],TODAY(),"m")+1</f>
        <v>6</v>
      </c>
      <c r="G17" s="364">
        <f>SUMIF(DuesDetails[Name],DuesTracker[[#This Row],[Name]],DuesDetails[Paid])</f>
        <v>210</v>
      </c>
      <c r="H17" s="363">
        <f ca="1">IFERROR(IF(DuesTracker[[#This Row],[Date Joined]]&lt;&gt;"",(DuesTracker[[#This Row],[Months member]]*MonthlyDues)-DuesTracker[[#This Row],[Total Paid YTD]],""),"")+K17</f>
        <v>70</v>
      </c>
      <c r="K17" s="361">
        <f>SUMIF(DuesDetails[Name],DuesTracker[[#This Row],[Name]],DuesDetails[[Balance forward ]])*(-1)</f>
        <v>112</v>
      </c>
      <c r="L17" s="361">
        <f>SUM(DuesTracker[[#This Row],[Total Paid YTD]]-K17)</f>
        <v>98</v>
      </c>
    </row>
    <row r="18" spans="2:12" ht="30" customHeight="1" x14ac:dyDescent="0.2">
      <c r="B18" s="366" t="s">
        <v>126</v>
      </c>
      <c r="C18" s="361" t="s">
        <v>125</v>
      </c>
      <c r="D18" s="365" t="s">
        <v>124</v>
      </c>
      <c r="E18" s="362">
        <v>43101</v>
      </c>
      <c r="F18" s="367">
        <f ca="1">DATEDIF(DuesTracker[[#This Row],[Date Joined]],TODAY(),"m")+1</f>
        <v>6</v>
      </c>
      <c r="G18" s="364">
        <f>SUMIF(DuesDetails[Name],DuesTracker[[#This Row],[Name]],DuesDetails[Paid])</f>
        <v>140</v>
      </c>
      <c r="H18" s="363">
        <f ca="1">IFERROR(IF(DuesTracker[[#This Row],[Date Joined]]&lt;&gt;"",(DuesTracker[[#This Row],[Months member]]*MonthlyDues)-DuesTracker[[#This Row],[Total Paid YTD]],""),"")+K18</f>
        <v>28</v>
      </c>
      <c r="K18" s="361">
        <f>SUMIF(DuesDetails[Name],DuesTracker[[#This Row],[Name]],DuesDetails[[Balance forward ]])*(-1)</f>
        <v>0</v>
      </c>
      <c r="L18" s="361">
        <f>SUM(DuesTracker[[#This Row],[Total Paid YTD]]-K18)</f>
        <v>140</v>
      </c>
    </row>
    <row r="19" spans="2:12" ht="30" customHeight="1" x14ac:dyDescent="0.2">
      <c r="B19" s="366" t="s">
        <v>123</v>
      </c>
      <c r="C19" s="361" t="s">
        <v>122</v>
      </c>
      <c r="D19" s="365" t="s">
        <v>121</v>
      </c>
      <c r="E19" s="362">
        <v>43101</v>
      </c>
      <c r="F19" s="361">
        <f ca="1">DATEDIF(DuesTracker[[#This Row],[Date Joined]],TODAY(),"m")+1</f>
        <v>6</v>
      </c>
      <c r="G19" s="364">
        <f>SUMIF(DuesDetails[Name],DuesTracker[[#This Row],[Name]],DuesDetails[Paid])</f>
        <v>112</v>
      </c>
      <c r="H19" s="363">
        <f ca="1">IFERROR(IF(DuesTracker[[#This Row],[Date Joined]]&lt;&gt;"",(DuesTracker[[#This Row],[Months member]]*MonthlyDues)-DuesTracker[[#This Row],[Total Paid YTD]],""),"")+K19</f>
        <v>56</v>
      </c>
      <c r="K19" s="361">
        <f>SUMIF(DuesDetails[Name],DuesTracker[[#This Row],[Name]],DuesDetails[[Balance forward ]])*(-1)</f>
        <v>0</v>
      </c>
      <c r="L19" s="361">
        <f>SUM(DuesTracker[[#This Row],[Total Paid YTD]]-K19)</f>
        <v>112</v>
      </c>
    </row>
    <row r="20" spans="2:12" ht="42.75" customHeight="1" x14ac:dyDescent="0.2">
      <c r="B20" s="366" t="s">
        <v>120</v>
      </c>
      <c r="C20" s="361" t="s">
        <v>119</v>
      </c>
      <c r="D20" s="384" t="s">
        <v>118</v>
      </c>
      <c r="E20" s="362">
        <v>43101</v>
      </c>
      <c r="F20" s="361">
        <f ca="1">DATEDIF(DuesTracker[[#This Row],[Date Joined]],TODAY(),"m")+1</f>
        <v>6</v>
      </c>
      <c r="G20" s="364">
        <f>SUMIF(DuesDetails[Name],DuesTracker[[#This Row],[Name]],DuesDetails[Paid])</f>
        <v>140</v>
      </c>
      <c r="H20" s="363">
        <f ca="1">IFERROR(IF(DuesTracker[[#This Row],[Date Joined]]&lt;&gt;"",(DuesTracker[[#This Row],[Months member]]*MonthlyDues)-DuesTracker[[#This Row],[Total Paid YTD]],""),"")+K20</f>
        <v>28</v>
      </c>
      <c r="K20" s="361">
        <f>SUMIF(DuesDetails[Name],DuesTracker[[#This Row],[Name]],DuesDetails[[Balance forward ]])*(-1)</f>
        <v>0</v>
      </c>
      <c r="L20" s="361">
        <f>SUM(DuesTracker[[#This Row],[Total Paid YTD]]-K20)</f>
        <v>140</v>
      </c>
    </row>
    <row r="21" spans="2:12" ht="30" customHeight="1" x14ac:dyDescent="0.2">
      <c r="B21" s="366" t="s">
        <v>117</v>
      </c>
      <c r="C21" s="361" t="s">
        <v>116</v>
      </c>
      <c r="D21" s="365" t="s">
        <v>115</v>
      </c>
      <c r="E21" s="362">
        <v>43132</v>
      </c>
      <c r="F21" s="361">
        <f ca="1">DATEDIF(DuesTracker[[#This Row],[Date Joined]],TODAY(),"m")+1</f>
        <v>5</v>
      </c>
      <c r="G21" s="364">
        <f>SUMIF(DuesDetails[Name],DuesTracker[[#This Row],[Name]],DuesDetails[Paid])</f>
        <v>112</v>
      </c>
      <c r="H21" s="363">
        <f ca="1">IFERROR(IF(DuesTracker[[#This Row],[Date Joined]]&lt;&gt;"",(DuesTracker[[#This Row],[Months member]]*MonthlyDues)-DuesTracker[[#This Row],[Total Paid YTD]],""),"")+K21</f>
        <v>28</v>
      </c>
      <c r="K21" s="361">
        <f>SUMIF(DuesDetails[Name],DuesTracker[[#This Row],[Name]],DuesDetails[[Balance forward ]])*(-1)</f>
        <v>0</v>
      </c>
      <c r="L21" s="361">
        <f>SUM(DuesTracker[[#This Row],[Total Paid YTD]]-K21)</f>
        <v>112</v>
      </c>
    </row>
    <row r="22" spans="2:12" ht="30" customHeight="1" x14ac:dyDescent="0.2">
      <c r="B22" s="366" t="s">
        <v>114</v>
      </c>
      <c r="C22" s="361" t="s">
        <v>113</v>
      </c>
      <c r="D22" s="365" t="s">
        <v>112</v>
      </c>
      <c r="E22" s="362">
        <v>43101</v>
      </c>
      <c r="F22" s="367">
        <f ca="1">DATEDIF(DuesTracker[[#This Row],[Date Joined]],TODAY(),"m")+1</f>
        <v>6</v>
      </c>
      <c r="G22" s="364">
        <f>SUMIF(DuesDetails[Name],DuesTracker[[#This Row],[Name]],DuesDetails[Paid])</f>
        <v>112</v>
      </c>
      <c r="H22" s="363">
        <f ca="1">IFERROR(IF(DuesTracker[[#This Row],[Date Joined]]&lt;&gt;"",(DuesTracker[[#This Row],[Months member]]*MonthlyDues)-DuesTracker[[#This Row],[Total Paid YTD]],""),"")+K22</f>
        <v>56</v>
      </c>
      <c r="K22" s="361">
        <f>SUMIF(DuesDetails[Name],DuesTracker[[#This Row],[Name]],DuesDetails[[Balance forward ]])*(-1)</f>
        <v>0</v>
      </c>
      <c r="L22" s="361">
        <f>SUM(DuesTracker[[#This Row],[Total Paid YTD]]-K22)</f>
        <v>112</v>
      </c>
    </row>
    <row r="23" spans="2:12" ht="30" customHeight="1" x14ac:dyDescent="0.2">
      <c r="B23" s="366" t="s">
        <v>111</v>
      </c>
      <c r="C23" s="361" t="s">
        <v>110</v>
      </c>
      <c r="D23" s="365" t="s">
        <v>109</v>
      </c>
      <c r="E23" s="362">
        <v>43132</v>
      </c>
      <c r="F23" s="361">
        <f ca="1">DATEDIF(DuesTracker[[#This Row],[Date Joined]],TODAY(),"m")+1</f>
        <v>5</v>
      </c>
      <c r="G23" s="364">
        <f>SUMIF(DuesDetails[Name],DuesTracker[[#This Row],[Name]],DuesDetails[Paid])</f>
        <v>112</v>
      </c>
      <c r="H23" s="363">
        <f ca="1">IFERROR(IF(DuesTracker[[#This Row],[Date Joined]]&lt;&gt;"",(DuesTracker[[#This Row],[Months member]]*MonthlyDues)-DuesTracker[[#This Row],[Total Paid YTD]],""),"")+K23</f>
        <v>28</v>
      </c>
      <c r="K23" s="361">
        <f>SUMIF(DuesDetails[Name],DuesTracker[[#This Row],[Name]],DuesDetails[[Balance forward ]])*(-1)</f>
        <v>0</v>
      </c>
      <c r="L23" s="361">
        <f>SUM(DuesTracker[[#This Row],[Total Paid YTD]]-K23)</f>
        <v>112</v>
      </c>
    </row>
    <row r="24" spans="2:12" ht="30" customHeight="1" x14ac:dyDescent="0.2">
      <c r="B24" s="366" t="s">
        <v>108</v>
      </c>
      <c r="C24" s="361" t="s">
        <v>107</v>
      </c>
      <c r="D24" s="365" t="s">
        <v>106</v>
      </c>
      <c r="E24" s="362">
        <v>43132</v>
      </c>
      <c r="F24" s="361">
        <f ca="1">DATEDIF(DuesTracker[[#This Row],[Date Joined]],TODAY(),"m")+1</f>
        <v>5</v>
      </c>
      <c r="G24" s="364">
        <f>SUMIF(DuesDetails[Name],DuesTracker[[#This Row],[Name]],DuesDetails[Paid])</f>
        <v>84</v>
      </c>
      <c r="H24" s="363">
        <f ca="1">IFERROR(IF(DuesTracker[[#This Row],[Date Joined]]&lt;&gt;"",(DuesTracker[[#This Row],[Months member]]*MonthlyDues)-DuesTracker[[#This Row],[Total Paid YTD]],""),"")+K24</f>
        <v>56</v>
      </c>
      <c r="K24" s="361">
        <f>SUMIF(DuesDetails[Name],DuesTracker[[#This Row],[Name]],DuesDetails[[Balance forward ]])*(-1)</f>
        <v>0</v>
      </c>
      <c r="L24" s="361">
        <f>SUM(DuesTracker[[#This Row],[Total Paid YTD]]-K24)</f>
        <v>84</v>
      </c>
    </row>
    <row r="25" spans="2:12" ht="30" customHeight="1" x14ac:dyDescent="0.2">
      <c r="E25" s="362"/>
    </row>
  </sheetData>
  <mergeCells count="4">
    <mergeCell ref="B1:H1"/>
    <mergeCell ref="B2:H2"/>
    <mergeCell ref="C3:E3"/>
    <mergeCell ref="G3:H3"/>
  </mergeCells>
  <conditionalFormatting sqref="H5:H24">
    <cfRule type="expression" dxfId="10" priority="1">
      <formula>$H5&gt;0</formula>
    </cfRule>
  </conditionalFormatting>
  <dataValidations count="11">
    <dataValidation allowBlank="1" showInputMessage="1" showErrorMessage="1" prompt="Navigation link to Dues Payment Details. Select to enter individual payments in Dues Payment Details worksheet" sqref="G3:H3" xr:uid="{00000000-0002-0000-0000-00000A000000}"/>
    <dataValidation allowBlank="1" showInputMessage="1" showErrorMessage="1" prompt="Total Due is automatically calculated in this column under this heading" sqref="H4" xr:uid="{00000000-0002-0000-0000-000009000000}"/>
    <dataValidation allowBlank="1" showInputMessage="1" showErrorMessage="1" prompt="Total Paid is automatically calculated in this column under this heading" sqref="G4" xr:uid="{00000000-0002-0000-0000-000008000000}"/>
    <dataValidation allowBlank="1" showInputMessage="1" showErrorMessage="1" prompt="Enter Date Joined in this column under this heading" sqref="E4" xr:uid="{00000000-0002-0000-0000-000007000000}"/>
    <dataValidation allowBlank="1" showInputMessage="1" showErrorMessage="1" prompt="Enter Phone number in this column under this heading" sqref="D4" xr:uid="{00000000-0002-0000-0000-000006000000}"/>
    <dataValidation allowBlank="1" showInputMessage="1" showErrorMessage="1" prompt="Enter Email address in this column under this heading" sqref="C4" xr:uid="{00000000-0002-0000-0000-000005000000}"/>
    <dataValidation allowBlank="1" showInputMessage="1" showErrorMessage="1" prompt="Enter Name in this column under this heading. Use heading filters to find specific entries" sqref="B4:B5" xr:uid="{00000000-0002-0000-0000-000004000000}"/>
    <dataValidation allowBlank="1" showInputMessage="1" showErrorMessage="1" prompt="Enter Total Due Each Month in this cell" sqref="C3:E3" xr:uid="{00000000-0002-0000-0000-000003000000}"/>
    <dataValidation allowBlank="1" showInputMessage="1" showErrorMessage="1" prompt="Enter Total Due Each Month in cell at right" sqref="B3" xr:uid="{00000000-0002-0000-0000-000002000000}"/>
    <dataValidation allowBlank="1" showInputMessage="1" showErrorMessage="1" prompt="Title of this worksheet is in this cell. Enter Total Due Each Month in cell C3 and club member details in table starting in cell B4" sqref="B1:H1" xr:uid="{00000000-0002-0000-0000-000001000000}"/>
    <dataValidation allowBlank="1" showInputMessage="1" showErrorMessage="1" prompt="Create a Club Dues Tracker in this workbook. Enter details in Dues Tracker table in this worksheet. Chart is in cell B2. Select cell G3 to navigate to Payment Details worksheet" sqref="A1" xr:uid="{00000000-0002-0000-0000-000000000000}"/>
  </dataValidations>
  <hyperlinks>
    <hyperlink ref="G3" location="'Dues Payment Details'!A1" tooltip="Select to navigate to Payment Details worksheet" display="To Payment Details" xr:uid="{00000000-0004-0000-0000-000001000000}"/>
  </hyperlinks>
  <printOptions horizontalCentered="1"/>
  <pageMargins left="0.7" right="0.7" top="0.75" bottom="0.75" header="0.3" footer="0.3"/>
  <pageSetup scale="59" orientation="portrait" r:id="rId1"/>
  <headerFooter differentFirst="1">
    <oddFooter>&amp;C&amp;K03+000Page &amp;P of &amp;N</oddFoot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FF0000"/>
    <pageSetUpPr fitToPage="1"/>
  </sheetPr>
  <dimension ref="A1:G392"/>
  <sheetViews>
    <sheetView topLeftCell="A6" workbookViewId="0">
      <pane ySplit="1020" activePane="bottomLeft"/>
      <selection activeCell="H1" sqref="H1"/>
      <selection pane="bottomLeft" activeCell="E21" sqref="E21"/>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47</v>
      </c>
      <c r="B3" s="458"/>
      <c r="C3" s="458"/>
      <c r="D3" s="279">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'GL-FEB'!F356</f>
        <v>5955.3100000000013</v>
      </c>
    </row>
    <row r="10" spans="1:6" x14ac:dyDescent="0.2">
      <c r="A10" s="181"/>
      <c r="B10" s="182" t="s">
        <v>198</v>
      </c>
      <c r="C10" s="183"/>
      <c r="D10" s="184"/>
      <c r="E10" s="185">
        <f>'Dues Payment Details'!I46</f>
        <v>820</v>
      </c>
      <c r="F10" s="152">
        <f>E10-D10+F9</f>
        <v>6775.3100000000013</v>
      </c>
    </row>
    <row r="11" spans="1:6" x14ac:dyDescent="0.2">
      <c r="A11" s="181"/>
      <c r="B11" s="182"/>
      <c r="C11" s="183"/>
      <c r="D11" s="184"/>
      <c r="E11" s="185"/>
      <c r="F11" s="152">
        <f>E11-D11+F10</f>
        <v>6775.3100000000013</v>
      </c>
    </row>
    <row r="12" spans="1:6" x14ac:dyDescent="0.2">
      <c r="A12" s="181"/>
      <c r="B12" s="182"/>
      <c r="C12" s="183"/>
      <c r="D12" s="184"/>
      <c r="E12" s="185"/>
      <c r="F12" s="152">
        <f>E12-D12+F11</f>
        <v>6775.3100000000013</v>
      </c>
    </row>
    <row r="13" spans="1:6" x14ac:dyDescent="0.2">
      <c r="A13" s="181"/>
      <c r="B13" s="186"/>
      <c r="C13" s="183"/>
      <c r="D13" s="184"/>
      <c r="E13" s="185"/>
      <c r="F13" s="152">
        <f>E13-D13+F12</f>
        <v>6775.3100000000013</v>
      </c>
    </row>
    <row r="14" spans="1:6" x14ac:dyDescent="0.2">
      <c r="A14" s="181"/>
      <c r="B14" s="187"/>
      <c r="C14" s="183"/>
      <c r="D14" s="184"/>
      <c r="E14" s="185"/>
      <c r="F14" s="152">
        <f>E14-D14+F13</f>
        <v>6775.3100000000013</v>
      </c>
    </row>
    <row r="15" spans="1:6" ht="14.25" x14ac:dyDescent="0.2">
      <c r="A15" s="29"/>
      <c r="B15" s="30" t="s">
        <v>9</v>
      </c>
      <c r="C15" s="31"/>
      <c r="D15" s="153">
        <f>SUM(D10:D14)</f>
        <v>0</v>
      </c>
      <c r="E15" s="154">
        <f>SUM(E10:E14)</f>
        <v>820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hidden="1" customHeight="1" x14ac:dyDescent="0.2">
      <c r="A19" s="91"/>
      <c r="B19" s="74" t="s">
        <v>8</v>
      </c>
      <c r="C19" s="22"/>
      <c r="D19" s="161"/>
      <c r="E19" s="162"/>
      <c r="F19" s="163">
        <f>F14</f>
        <v>6775.3100000000013</v>
      </c>
    </row>
    <row r="20" spans="1:6" x14ac:dyDescent="0.2">
      <c r="A20" s="181"/>
      <c r="B20" s="187" t="s">
        <v>239</v>
      </c>
      <c r="C20" s="183"/>
      <c r="D20" s="184"/>
      <c r="E20" s="185">
        <v>1045.1099999999999</v>
      </c>
      <c r="F20" s="152">
        <f>E20-D20+F19</f>
        <v>7820.420000000001</v>
      </c>
    </row>
    <row r="21" spans="1:6" x14ac:dyDescent="0.2">
      <c r="A21" s="181"/>
      <c r="B21" s="187"/>
      <c r="C21" s="183"/>
      <c r="D21" s="184"/>
      <c r="E21" s="185"/>
      <c r="F21" s="152">
        <f>E21-D21+F20</f>
        <v>7820.420000000001</v>
      </c>
    </row>
    <row r="22" spans="1:6" x14ac:dyDescent="0.2">
      <c r="A22" s="181"/>
      <c r="B22" s="187"/>
      <c r="C22" s="183"/>
      <c r="D22" s="184"/>
      <c r="E22" s="185"/>
      <c r="F22" s="152">
        <f>E22-D22+F21</f>
        <v>7820.420000000001</v>
      </c>
    </row>
    <row r="23" spans="1:6" x14ac:dyDescent="0.2">
      <c r="A23" s="181"/>
      <c r="B23" s="187"/>
      <c r="C23" s="183"/>
      <c r="D23" s="184"/>
      <c r="E23" s="185"/>
      <c r="F23" s="152">
        <f>E23-D23+F22</f>
        <v>7820.420000000001</v>
      </c>
    </row>
    <row r="24" spans="1:6" x14ac:dyDescent="0.2">
      <c r="A24" s="92"/>
      <c r="B24" s="30" t="s">
        <v>9</v>
      </c>
      <c r="C24" s="31"/>
      <c r="D24" s="153">
        <f>SUM(D20:D23)</f>
        <v>0</v>
      </c>
      <c r="E24" s="154">
        <f>SUM(E20:E23)</f>
        <v>1045.1099999999999</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7820.420000000001</v>
      </c>
    </row>
    <row r="29" spans="1:6" x14ac:dyDescent="0.2">
      <c r="A29" s="181"/>
      <c r="B29" s="187"/>
      <c r="C29" s="183"/>
      <c r="D29" s="184"/>
      <c r="E29" s="185"/>
      <c r="F29" s="152">
        <f>E29-D29+F28</f>
        <v>7820.420000000001</v>
      </c>
    </row>
    <row r="30" spans="1:6" x14ac:dyDescent="0.2">
      <c r="A30" s="181"/>
      <c r="B30" s="187"/>
      <c r="C30" s="183"/>
      <c r="D30" s="184"/>
      <c r="E30" s="185"/>
      <c r="F30" s="152">
        <f>E30-D30+F29</f>
        <v>7820.420000000001</v>
      </c>
    </row>
    <row r="31" spans="1:6" x14ac:dyDescent="0.2">
      <c r="A31" s="181"/>
      <c r="B31" s="187"/>
      <c r="C31" s="183"/>
      <c r="D31" s="184"/>
      <c r="E31" s="185"/>
      <c r="F31" s="152">
        <f>E31-D31+F30</f>
        <v>7820.420000000001</v>
      </c>
    </row>
    <row r="32" spans="1:6" x14ac:dyDescent="0.2">
      <c r="A32" s="181"/>
      <c r="B32" s="187"/>
      <c r="C32" s="183"/>
      <c r="D32" s="184"/>
      <c r="E32" s="185"/>
      <c r="F32" s="152">
        <f>E32-D32+F31</f>
        <v>7820.420000000001</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hidden="1" x14ac:dyDescent="0.25">
      <c r="A35" s="75"/>
      <c r="B35" s="32"/>
      <c r="C35" s="8"/>
      <c r="D35" s="156"/>
      <c r="E35" s="157"/>
      <c r="F35" s="157"/>
      <c r="G35" s="4"/>
    </row>
    <row r="36" spans="1:7" ht="18" hidden="1" customHeight="1" x14ac:dyDescent="0.25">
      <c r="A36" s="90">
        <f>'Chart of Accounts'!A9</f>
        <v>4004</v>
      </c>
      <c r="B36" s="90" t="str">
        <f>'Chart of Accounts'!B9</f>
        <v>Income 4</v>
      </c>
      <c r="C36" s="8"/>
      <c r="D36" s="158"/>
      <c r="E36" s="159"/>
      <c r="F36" s="160"/>
    </row>
    <row r="37" spans="1:7" ht="14.25" hidden="1" x14ac:dyDescent="0.2">
      <c r="A37" s="93"/>
      <c r="B37" s="74" t="s">
        <v>8</v>
      </c>
      <c r="C37" s="22"/>
      <c r="D37" s="161"/>
      <c r="E37" s="162"/>
      <c r="F37" s="163">
        <f>F32</f>
        <v>7820.420000000001</v>
      </c>
    </row>
    <row r="38" spans="1:7" hidden="1" x14ac:dyDescent="0.2">
      <c r="A38" s="181"/>
      <c r="B38" s="187"/>
      <c r="C38" s="183"/>
      <c r="D38" s="184"/>
      <c r="E38" s="185"/>
      <c r="F38" s="152">
        <f>E38-D38+F37</f>
        <v>7820.420000000001</v>
      </c>
    </row>
    <row r="39" spans="1:7" hidden="1" x14ac:dyDescent="0.2">
      <c r="A39" s="181"/>
      <c r="B39" s="187"/>
      <c r="C39" s="183"/>
      <c r="D39" s="184"/>
      <c r="E39" s="185"/>
      <c r="F39" s="152">
        <f>E39-D39+F38</f>
        <v>7820.420000000001</v>
      </c>
    </row>
    <row r="40" spans="1:7" hidden="1" x14ac:dyDescent="0.2">
      <c r="A40" s="181"/>
      <c r="B40" s="187"/>
      <c r="C40" s="183"/>
      <c r="D40" s="184"/>
      <c r="E40" s="185"/>
      <c r="F40" s="152">
        <f>E40-D40+F39</f>
        <v>7820.420000000001</v>
      </c>
    </row>
    <row r="41" spans="1:7" hidden="1" x14ac:dyDescent="0.2">
      <c r="A41" s="181"/>
      <c r="B41" s="187"/>
      <c r="C41" s="183"/>
      <c r="D41" s="184"/>
      <c r="E41" s="185"/>
      <c r="F41" s="152">
        <f>E41-D41+F40</f>
        <v>7820.420000000001</v>
      </c>
    </row>
    <row r="42" spans="1:7" hidden="1" x14ac:dyDescent="0.2">
      <c r="A42" s="92"/>
      <c r="B42" s="30" t="s">
        <v>9</v>
      </c>
      <c r="C42" s="31"/>
      <c r="D42" s="153">
        <f>SUM(D38:D41)</f>
        <v>0</v>
      </c>
      <c r="E42" s="154">
        <f>SUM(E38:E41)</f>
        <v>0</v>
      </c>
      <c r="F42" s="152"/>
    </row>
    <row r="43" spans="1:7" s="1" customFormat="1" ht="15.75" hidden="1" x14ac:dyDescent="0.25">
      <c r="A43" s="75"/>
      <c r="B43" s="32"/>
      <c r="C43" s="8"/>
      <c r="D43" s="156"/>
      <c r="E43" s="157"/>
      <c r="F43" s="157"/>
      <c r="G43" s="4"/>
    </row>
    <row r="44" spans="1:7" s="1" customFormat="1" ht="15.75" hidden="1" x14ac:dyDescent="0.25">
      <c r="A44" s="75"/>
      <c r="B44" s="32"/>
      <c r="C44" s="8"/>
      <c r="D44" s="156"/>
      <c r="E44" s="157"/>
      <c r="F44" s="157"/>
      <c r="G44" s="4"/>
    </row>
    <row r="45" spans="1:7" ht="18" hidden="1" customHeight="1" x14ac:dyDescent="0.25">
      <c r="A45" s="90">
        <f>'Chart of Accounts'!A10</f>
        <v>4005</v>
      </c>
      <c r="B45" s="90" t="str">
        <f>'Chart of Accounts'!B10</f>
        <v>Income 5</v>
      </c>
      <c r="C45" s="8"/>
      <c r="D45" s="156"/>
      <c r="E45" s="157"/>
      <c r="F45" s="160"/>
    </row>
    <row r="46" spans="1:7" ht="18" hidden="1" customHeight="1" x14ac:dyDescent="0.2">
      <c r="A46" s="91"/>
      <c r="B46" s="74" t="s">
        <v>8</v>
      </c>
      <c r="C46" s="22"/>
      <c r="D46" s="161"/>
      <c r="E46" s="162"/>
      <c r="F46" s="163">
        <f>F41</f>
        <v>7820.420000000001</v>
      </c>
    </row>
    <row r="47" spans="1:7" ht="12.75" hidden="1" customHeight="1" x14ac:dyDescent="0.2">
      <c r="A47" s="181"/>
      <c r="B47" s="187"/>
      <c r="C47" s="183"/>
      <c r="D47" s="184"/>
      <c r="E47" s="188"/>
      <c r="F47" s="152">
        <f>E47-D47+F46</f>
        <v>7820.420000000001</v>
      </c>
    </row>
    <row r="48" spans="1:7" ht="12.75" hidden="1" customHeight="1" x14ac:dyDescent="0.2">
      <c r="A48" s="181"/>
      <c r="B48" s="187"/>
      <c r="C48" s="183"/>
      <c r="D48" s="184"/>
      <c r="E48" s="188"/>
      <c r="F48" s="152">
        <f>E48-D48+F47</f>
        <v>7820.420000000001</v>
      </c>
    </row>
    <row r="49" spans="1:7" ht="12.75" hidden="1" customHeight="1" x14ac:dyDescent="0.2">
      <c r="A49" s="181"/>
      <c r="B49" s="187"/>
      <c r="C49" s="183"/>
      <c r="D49" s="184"/>
      <c r="E49" s="185"/>
      <c r="F49" s="152">
        <f>E49-D49+F48</f>
        <v>7820.420000000001</v>
      </c>
    </row>
    <row r="50" spans="1:7" hidden="1" x14ac:dyDescent="0.2">
      <c r="A50" s="181"/>
      <c r="B50" s="187"/>
      <c r="C50" s="183"/>
      <c r="D50" s="184"/>
      <c r="E50" s="185"/>
      <c r="F50" s="152">
        <f>E50-D50+F49</f>
        <v>7820.420000000001</v>
      </c>
    </row>
    <row r="51" spans="1:7" hidden="1" x14ac:dyDescent="0.2">
      <c r="A51" s="80"/>
      <c r="B51" s="30" t="s">
        <v>9</v>
      </c>
      <c r="C51" s="31"/>
      <c r="D51" s="153">
        <f>SUM(D47:D50)</f>
        <v>0</v>
      </c>
      <c r="E51" s="154">
        <f>SUM(E47:E50)</f>
        <v>0</v>
      </c>
      <c r="F51" s="152"/>
    </row>
    <row r="52" spans="1:7" s="1" customFormat="1" ht="15.75" hidden="1" x14ac:dyDescent="0.25">
      <c r="A52" s="75"/>
      <c r="B52" s="32"/>
      <c r="C52" s="8"/>
      <c r="D52" s="156"/>
      <c r="E52" s="157"/>
      <c r="F52" s="157"/>
      <c r="G52" s="4"/>
    </row>
    <row r="53" spans="1:7" s="1" customFormat="1" ht="15.75" hidden="1" x14ac:dyDescent="0.25">
      <c r="A53" s="75"/>
      <c r="B53" s="32"/>
      <c r="C53" s="8"/>
      <c r="D53" s="156"/>
      <c r="E53" s="157"/>
      <c r="F53" s="157"/>
      <c r="G53" s="4"/>
    </row>
    <row r="54" spans="1:7" ht="18" hidden="1" customHeight="1" x14ac:dyDescent="0.25">
      <c r="A54" s="90">
        <f>'Chart of Accounts'!A11</f>
        <v>4006</v>
      </c>
      <c r="B54" s="90" t="str">
        <f>'Chart of Accounts'!B11</f>
        <v>Income 6</v>
      </c>
      <c r="C54" s="8"/>
      <c r="D54" s="156"/>
      <c r="E54" s="157"/>
      <c r="F54" s="160"/>
    </row>
    <row r="55" spans="1:7" ht="18" hidden="1" customHeight="1" x14ac:dyDescent="0.2">
      <c r="A55" s="91"/>
      <c r="B55" s="74" t="s">
        <v>8</v>
      </c>
      <c r="C55" s="22"/>
      <c r="D55" s="161"/>
      <c r="E55" s="162"/>
      <c r="F55" s="163">
        <f>F50</f>
        <v>7820.420000000001</v>
      </c>
    </row>
    <row r="56" spans="1:7" ht="12.75" hidden="1" customHeight="1" x14ac:dyDescent="0.2">
      <c r="A56" s="181"/>
      <c r="B56" s="187"/>
      <c r="C56" s="183"/>
      <c r="D56" s="184"/>
      <c r="E56" s="188"/>
      <c r="F56" s="152">
        <f>E56-D56+F55</f>
        <v>7820.420000000001</v>
      </c>
    </row>
    <row r="57" spans="1:7" ht="12.75" hidden="1" customHeight="1" x14ac:dyDescent="0.2">
      <c r="A57" s="181"/>
      <c r="B57" s="187"/>
      <c r="C57" s="183"/>
      <c r="D57" s="184"/>
      <c r="E57" s="188"/>
      <c r="F57" s="152">
        <f>E57-D57+F56</f>
        <v>7820.420000000001</v>
      </c>
    </row>
    <row r="58" spans="1:7" hidden="1" x14ac:dyDescent="0.2">
      <c r="A58" s="181"/>
      <c r="B58" s="187"/>
      <c r="C58" s="183"/>
      <c r="D58" s="184"/>
      <c r="E58" s="185"/>
      <c r="F58" s="152">
        <f>E58-D58+F57</f>
        <v>7820.420000000001</v>
      </c>
    </row>
    <row r="59" spans="1:7" hidden="1" x14ac:dyDescent="0.2">
      <c r="A59" s="181"/>
      <c r="B59" s="187"/>
      <c r="C59" s="183"/>
      <c r="D59" s="184"/>
      <c r="E59" s="185"/>
      <c r="F59" s="152">
        <f>E59-D59+F58</f>
        <v>7820.420000000001</v>
      </c>
    </row>
    <row r="60" spans="1:7" hidden="1" x14ac:dyDescent="0.2">
      <c r="A60" s="92"/>
      <c r="B60" s="30" t="s">
        <v>9</v>
      </c>
      <c r="C60" s="31"/>
      <c r="D60" s="153">
        <f>SUM(D56:D59)</f>
        <v>0</v>
      </c>
      <c r="E60" s="154">
        <f>SUM(E56:E59)</f>
        <v>0</v>
      </c>
      <c r="F60" s="152"/>
    </row>
    <row r="61" spans="1:7" s="1" customFormat="1" ht="15.75" hidden="1" x14ac:dyDescent="0.25">
      <c r="A61" s="75"/>
      <c r="B61" s="32"/>
      <c r="C61" s="8"/>
      <c r="D61" s="156"/>
      <c r="E61" s="157"/>
      <c r="F61" s="157"/>
      <c r="G61" s="4"/>
    </row>
    <row r="62" spans="1:7" s="1" customFormat="1" ht="15.75" hidden="1" x14ac:dyDescent="0.25">
      <c r="A62" s="75"/>
      <c r="B62" s="32"/>
      <c r="C62" s="8"/>
      <c r="D62" s="156"/>
      <c r="E62" s="157"/>
      <c r="F62" s="157"/>
      <c r="G62" s="4"/>
    </row>
    <row r="63" spans="1:7" ht="18" hidden="1" customHeight="1" x14ac:dyDescent="0.25">
      <c r="A63" s="90">
        <f>'Chart of Accounts'!A12</f>
        <v>4007</v>
      </c>
      <c r="B63" s="90" t="str">
        <f>'Chart of Accounts'!B12</f>
        <v>Income 7</v>
      </c>
      <c r="C63" s="8"/>
      <c r="D63" s="156"/>
      <c r="E63" s="157"/>
      <c r="F63" s="160"/>
    </row>
    <row r="64" spans="1:7" s="1" customFormat="1" ht="18" hidden="1" customHeight="1" x14ac:dyDescent="0.2">
      <c r="A64" s="91"/>
      <c r="B64" s="74" t="s">
        <v>8</v>
      </c>
      <c r="C64" s="22"/>
      <c r="D64" s="161"/>
      <c r="E64" s="162"/>
      <c r="F64" s="163">
        <f>F59</f>
        <v>7820.420000000001</v>
      </c>
      <c r="G64" s="4"/>
    </row>
    <row r="65" spans="1:7" s="1" customFormat="1" ht="12.75" hidden="1" customHeight="1" x14ac:dyDescent="0.2">
      <c r="A65" s="181"/>
      <c r="B65" s="187"/>
      <c r="C65" s="183"/>
      <c r="D65" s="184"/>
      <c r="E65" s="188"/>
      <c r="F65" s="152">
        <f>E65-D65+F64</f>
        <v>7820.420000000001</v>
      </c>
      <c r="G65" s="4"/>
    </row>
    <row r="66" spans="1:7" s="1" customFormat="1" ht="12.75" hidden="1" customHeight="1" x14ac:dyDescent="0.2">
      <c r="A66" s="181"/>
      <c r="B66" s="187"/>
      <c r="C66" s="183"/>
      <c r="D66" s="184"/>
      <c r="E66" s="188"/>
      <c r="F66" s="152">
        <f>E66-D66+F65</f>
        <v>7820.420000000001</v>
      </c>
      <c r="G66" s="4"/>
    </row>
    <row r="67" spans="1:7" hidden="1" x14ac:dyDescent="0.2">
      <c r="A67" s="181"/>
      <c r="B67" s="187"/>
      <c r="C67" s="183"/>
      <c r="D67" s="184"/>
      <c r="E67" s="185"/>
      <c r="F67" s="152">
        <f>E67-D67+F66</f>
        <v>7820.420000000001</v>
      </c>
    </row>
    <row r="68" spans="1:7" hidden="1" x14ac:dyDescent="0.2">
      <c r="A68" s="181"/>
      <c r="B68" s="187"/>
      <c r="C68" s="183"/>
      <c r="D68" s="184"/>
      <c r="E68" s="185"/>
      <c r="F68" s="152">
        <f>E68-D68+F67</f>
        <v>7820.420000000001</v>
      </c>
    </row>
    <row r="69" spans="1:7" hidden="1" x14ac:dyDescent="0.2">
      <c r="A69" s="92"/>
      <c r="B69" s="30" t="s">
        <v>9</v>
      </c>
      <c r="C69" s="31"/>
      <c r="D69" s="153">
        <f>SUM(D65:D68)</f>
        <v>0</v>
      </c>
      <c r="E69" s="154">
        <f>SUM(E65:E68)</f>
        <v>0</v>
      </c>
      <c r="F69" s="152"/>
    </row>
    <row r="70" spans="1:7" s="1" customFormat="1" ht="15.75" hidden="1" x14ac:dyDescent="0.25">
      <c r="A70" s="75"/>
      <c r="B70" s="32"/>
      <c r="C70" s="26"/>
      <c r="D70" s="156"/>
      <c r="E70" s="157"/>
      <c r="F70" s="157"/>
      <c r="G70" s="4"/>
    </row>
    <row r="71" spans="1:7" s="1" customFormat="1" ht="15.75" hidden="1" x14ac:dyDescent="0.25">
      <c r="A71" s="75"/>
      <c r="B71" s="32"/>
      <c r="C71" s="26"/>
      <c r="D71" s="156"/>
      <c r="E71" s="157"/>
      <c r="F71" s="157"/>
      <c r="G71" s="4"/>
    </row>
    <row r="72" spans="1:7" ht="18" hidden="1" customHeight="1" x14ac:dyDescent="0.25">
      <c r="A72" s="90">
        <f>'Chart of Accounts'!A13</f>
        <v>4008</v>
      </c>
      <c r="B72" s="90" t="str">
        <f>'Chart of Accounts'!B13</f>
        <v>Income 8</v>
      </c>
      <c r="C72" s="8"/>
      <c r="D72" s="156"/>
      <c r="E72" s="157"/>
      <c r="F72" s="160"/>
    </row>
    <row r="73" spans="1:7" s="1" customFormat="1" ht="18" hidden="1" customHeight="1" x14ac:dyDescent="0.2">
      <c r="A73" s="91"/>
      <c r="B73" s="74" t="s">
        <v>8</v>
      </c>
      <c r="C73" s="22"/>
      <c r="D73" s="161"/>
      <c r="E73" s="162"/>
      <c r="F73" s="163">
        <f>F68</f>
        <v>7820.420000000001</v>
      </c>
      <c r="G73" s="4"/>
    </row>
    <row r="74" spans="1:7" s="1" customFormat="1" ht="12.75" hidden="1" customHeight="1" x14ac:dyDescent="0.2">
      <c r="A74" s="181"/>
      <c r="B74" s="187"/>
      <c r="C74" s="183"/>
      <c r="D74" s="184"/>
      <c r="E74" s="188"/>
      <c r="F74" s="152">
        <f>E74-D74+F73</f>
        <v>7820.420000000001</v>
      </c>
      <c r="G74" s="4"/>
    </row>
    <row r="75" spans="1:7" s="1" customFormat="1" ht="12.75" hidden="1" customHeight="1" x14ac:dyDescent="0.2">
      <c r="A75" s="181"/>
      <c r="B75" s="187"/>
      <c r="C75" s="183"/>
      <c r="D75" s="184"/>
      <c r="E75" s="188"/>
      <c r="F75" s="152">
        <f>E75-D75+F74</f>
        <v>7820.420000000001</v>
      </c>
      <c r="G75" s="4"/>
    </row>
    <row r="76" spans="1:7" hidden="1" x14ac:dyDescent="0.2">
      <c r="A76" s="181"/>
      <c r="B76" s="187"/>
      <c r="C76" s="183"/>
      <c r="D76" s="184"/>
      <c r="E76" s="185"/>
      <c r="F76" s="152">
        <f>E76-D76+F75</f>
        <v>7820.420000000001</v>
      </c>
    </row>
    <row r="77" spans="1:7" hidden="1" x14ac:dyDescent="0.2">
      <c r="A77" s="181"/>
      <c r="B77" s="187"/>
      <c r="C77" s="183"/>
      <c r="D77" s="184"/>
      <c r="E77" s="185"/>
      <c r="F77" s="152">
        <f>E77-D77+F76</f>
        <v>7820.420000000001</v>
      </c>
    </row>
    <row r="78" spans="1:7" hidden="1" x14ac:dyDescent="0.2">
      <c r="A78" s="92"/>
      <c r="B78" s="30" t="s">
        <v>9</v>
      </c>
      <c r="C78" s="31"/>
      <c r="D78" s="153">
        <f>SUM(D74:D77)</f>
        <v>0</v>
      </c>
      <c r="E78" s="154">
        <f>SUM(E74:E77)</f>
        <v>0</v>
      </c>
      <c r="F78" s="152"/>
    </row>
    <row r="79" spans="1:7" s="1" customFormat="1" ht="15.75" hidden="1" x14ac:dyDescent="0.25">
      <c r="A79" s="75"/>
      <c r="B79" s="32"/>
      <c r="C79" s="26"/>
      <c r="D79" s="156"/>
      <c r="E79" s="157"/>
      <c r="F79" s="157"/>
      <c r="G79" s="4"/>
    </row>
    <row r="80" spans="1:7" s="1" customFormat="1" ht="15.75" hidden="1" x14ac:dyDescent="0.25">
      <c r="A80" s="87"/>
      <c r="B80" s="32"/>
      <c r="C80" s="26"/>
      <c r="D80" s="156"/>
      <c r="E80" s="157"/>
      <c r="F80" s="157"/>
      <c r="G80" s="4"/>
    </row>
    <row r="81" spans="1:7" s="1" customFormat="1" ht="15.75" hidden="1" x14ac:dyDescent="0.25">
      <c r="A81" s="90">
        <f>'Chart of Accounts'!A14</f>
        <v>4009</v>
      </c>
      <c r="B81" s="90" t="str">
        <f>'Chart of Accounts'!B14</f>
        <v>Income 9</v>
      </c>
      <c r="C81" s="8"/>
      <c r="D81" s="156"/>
      <c r="E81" s="157"/>
      <c r="F81" s="160"/>
      <c r="G81" s="4"/>
    </row>
    <row r="82" spans="1:7" s="1" customFormat="1" hidden="1" x14ac:dyDescent="0.2">
      <c r="A82" s="91"/>
      <c r="B82" s="74" t="s">
        <v>8</v>
      </c>
      <c r="C82" s="22"/>
      <c r="D82" s="161"/>
      <c r="E82" s="162"/>
      <c r="F82" s="163">
        <f>F77</f>
        <v>7820.420000000001</v>
      </c>
      <c r="G82" s="4"/>
    </row>
    <row r="83" spans="1:7" s="1" customFormat="1" ht="12.75" hidden="1" customHeight="1" x14ac:dyDescent="0.2">
      <c r="A83" s="181"/>
      <c r="B83" s="187"/>
      <c r="C83" s="183"/>
      <c r="D83" s="184"/>
      <c r="E83" s="188"/>
      <c r="F83" s="152">
        <f>E83-D83+F82</f>
        <v>7820.420000000001</v>
      </c>
      <c r="G83" s="4"/>
    </row>
    <row r="84" spans="1:7" s="1" customFormat="1" ht="12.75" hidden="1" customHeight="1" x14ac:dyDescent="0.2">
      <c r="A84" s="181"/>
      <c r="B84" s="187"/>
      <c r="C84" s="183"/>
      <c r="D84" s="184"/>
      <c r="E84" s="188"/>
      <c r="F84" s="152">
        <f>E84-D84+F83</f>
        <v>7820.420000000001</v>
      </c>
      <c r="G84" s="4"/>
    </row>
    <row r="85" spans="1:7" s="1" customFormat="1" hidden="1" x14ac:dyDescent="0.2">
      <c r="A85" s="181"/>
      <c r="B85" s="187"/>
      <c r="C85" s="183"/>
      <c r="D85" s="184"/>
      <c r="E85" s="185"/>
      <c r="F85" s="152">
        <f>E85-D85+F84</f>
        <v>7820.420000000001</v>
      </c>
      <c r="G85" s="4"/>
    </row>
    <row r="86" spans="1:7" s="1" customFormat="1" hidden="1" x14ac:dyDescent="0.2">
      <c r="A86" s="181"/>
      <c r="B86" s="187"/>
      <c r="C86" s="183"/>
      <c r="D86" s="184"/>
      <c r="E86" s="185"/>
      <c r="F86" s="152">
        <f>E86-D86+F85</f>
        <v>7820.420000000001</v>
      </c>
      <c r="G86" s="4"/>
    </row>
    <row r="87" spans="1:7" s="1" customFormat="1" hidden="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7820.420000000001</v>
      </c>
      <c r="G92" s="4"/>
    </row>
    <row r="93" spans="1:7" s="1" customFormat="1" ht="12.75" customHeight="1" x14ac:dyDescent="0.2">
      <c r="A93" s="189">
        <v>43164</v>
      </c>
      <c r="B93" s="187"/>
      <c r="C93" s="183"/>
      <c r="D93" s="184">
        <v>0.71</v>
      </c>
      <c r="E93" s="185"/>
      <c r="F93" s="152">
        <f>E93-D93+F92</f>
        <v>7819.7100000000009</v>
      </c>
      <c r="G93" s="4"/>
    </row>
    <row r="94" spans="1:7" s="1" customFormat="1" ht="12.75" customHeight="1" x14ac:dyDescent="0.2">
      <c r="A94" s="189">
        <v>43165</v>
      </c>
      <c r="B94" s="187"/>
      <c r="C94" s="183"/>
      <c r="D94" s="184">
        <v>0.97</v>
      </c>
      <c r="E94" s="185"/>
      <c r="F94" s="152">
        <f>E94-D94+F93</f>
        <v>7818.7400000000007</v>
      </c>
      <c r="G94" s="4"/>
    </row>
    <row r="95" spans="1:7" s="1" customFormat="1" ht="15" x14ac:dyDescent="0.2">
      <c r="A95" s="189">
        <v>43176</v>
      </c>
      <c r="B95" s="190"/>
      <c r="C95" s="183" t="s">
        <v>231</v>
      </c>
      <c r="D95" s="184">
        <v>1.51</v>
      </c>
      <c r="E95" s="188"/>
      <c r="F95" s="152">
        <f>E95-D95+F94</f>
        <v>7817.2300000000005</v>
      </c>
      <c r="G95" s="4"/>
    </row>
    <row r="96" spans="1:7" s="1" customFormat="1" x14ac:dyDescent="0.2">
      <c r="A96" s="189">
        <v>43176</v>
      </c>
      <c r="B96" s="187"/>
      <c r="C96" s="183" t="s">
        <v>232</v>
      </c>
      <c r="D96" s="184">
        <v>25.6</v>
      </c>
      <c r="E96" s="188"/>
      <c r="F96" s="152">
        <f>E96-D96+F95</f>
        <v>7791.63</v>
      </c>
      <c r="G96" s="4"/>
    </row>
    <row r="97" spans="1:7" s="1" customFormat="1" x14ac:dyDescent="0.2">
      <c r="A97" s="36"/>
      <c r="B97" s="30" t="s">
        <v>9</v>
      </c>
      <c r="C97" s="31"/>
      <c r="D97" s="153">
        <f>SUM(D93:D96)</f>
        <v>28.790000000000003</v>
      </c>
      <c r="E97" s="154"/>
      <c r="F97" s="152">
        <f>E97-D97+F96</f>
        <v>7762.84</v>
      </c>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7791.63</v>
      </c>
      <c r="G101" s="4"/>
    </row>
    <row r="102" spans="1:7" s="1" customFormat="1" ht="12.75" customHeight="1" x14ac:dyDescent="0.2">
      <c r="A102" s="189"/>
      <c r="B102" s="187"/>
      <c r="C102" s="183"/>
      <c r="D102" s="184">
        <v>432</v>
      </c>
      <c r="E102" s="188"/>
      <c r="F102" s="152">
        <f>E102-D102+F101</f>
        <v>7359.63</v>
      </c>
      <c r="G102" s="4"/>
    </row>
    <row r="103" spans="1:7" s="1" customFormat="1" ht="12.75" customHeight="1" x14ac:dyDescent="0.2">
      <c r="A103" s="189"/>
      <c r="B103" s="187"/>
      <c r="C103" s="183"/>
      <c r="D103" s="184"/>
      <c r="E103" s="188"/>
      <c r="F103" s="152">
        <f>E103-D103+F102</f>
        <v>7359.63</v>
      </c>
      <c r="G103" s="4"/>
    </row>
    <row r="104" spans="1:7" x14ac:dyDescent="0.2">
      <c r="A104" s="189"/>
      <c r="B104" s="187"/>
      <c r="C104" s="183"/>
      <c r="D104" s="184"/>
      <c r="E104" s="185"/>
      <c r="F104" s="152">
        <f>E104-D104+F103</f>
        <v>7359.63</v>
      </c>
    </row>
    <row r="105" spans="1:7" x14ac:dyDescent="0.2">
      <c r="A105" s="189"/>
      <c r="B105" s="187"/>
      <c r="C105" s="183"/>
      <c r="D105" s="184"/>
      <c r="E105" s="185"/>
      <c r="F105" s="152">
        <f>E105-D105+F104</f>
        <v>7359.63</v>
      </c>
    </row>
    <row r="106" spans="1:7" s="13" customFormat="1" x14ac:dyDescent="0.2">
      <c r="A106" s="36"/>
      <c r="B106" s="30" t="s">
        <v>9</v>
      </c>
      <c r="C106" s="31"/>
      <c r="D106" s="153">
        <f>SUM(D102:D105)</f>
        <v>432</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7359.63</v>
      </c>
      <c r="G110" s="33"/>
    </row>
    <row r="111" spans="1:7" s="34" customFormat="1" x14ac:dyDescent="0.2">
      <c r="A111" s="189"/>
      <c r="B111" s="187" t="s">
        <v>235</v>
      </c>
      <c r="C111" s="183"/>
      <c r="D111" s="184">
        <v>97</v>
      </c>
      <c r="E111" s="188"/>
      <c r="F111" s="152">
        <f>E111-D111+F110</f>
        <v>7262.63</v>
      </c>
      <c r="G111" s="33"/>
    </row>
    <row r="112" spans="1:7" s="34" customFormat="1" x14ac:dyDescent="0.2">
      <c r="A112" s="189"/>
      <c r="B112" s="187" t="s">
        <v>236</v>
      </c>
      <c r="C112" s="183"/>
      <c r="D112" s="184">
        <v>9.9</v>
      </c>
      <c r="E112" s="188"/>
      <c r="F112" s="152">
        <f>E112-D112+F111</f>
        <v>7252.7300000000005</v>
      </c>
      <c r="G112" s="33"/>
    </row>
    <row r="113" spans="1:7" s="34" customFormat="1" x14ac:dyDescent="0.2">
      <c r="A113" s="189"/>
      <c r="B113" s="187"/>
      <c r="C113" s="183"/>
      <c r="D113" s="184"/>
      <c r="E113" s="185"/>
      <c r="F113" s="152">
        <f>E113-D113+F112</f>
        <v>7252.7300000000005</v>
      </c>
      <c r="G113" s="33"/>
    </row>
    <row r="114" spans="1:7" s="34" customFormat="1" x14ac:dyDescent="0.2">
      <c r="A114" s="189"/>
      <c r="B114" s="187"/>
      <c r="C114" s="183"/>
      <c r="D114" s="184"/>
      <c r="E114" s="185"/>
      <c r="F114" s="152">
        <f>E114-D114+F113</f>
        <v>7252.7300000000005</v>
      </c>
      <c r="G114" s="33"/>
    </row>
    <row r="115" spans="1:7" s="34" customFormat="1" x14ac:dyDescent="0.2">
      <c r="A115" s="36"/>
      <c r="B115" s="30" t="s">
        <v>9</v>
      </c>
      <c r="C115" s="31"/>
      <c r="D115" s="153">
        <f>SUM(D111:D114)</f>
        <v>106.9</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7252.7300000000005</v>
      </c>
      <c r="G119" s="33"/>
    </row>
    <row r="120" spans="1:7" s="34" customFormat="1" x14ac:dyDescent="0.2">
      <c r="A120" s="189"/>
      <c r="B120" s="187"/>
      <c r="C120" s="183"/>
      <c r="D120" s="184">
        <v>172.57</v>
      </c>
      <c r="E120" s="188"/>
      <c r="F120" s="152">
        <f>E120-D120+F119</f>
        <v>7080.1600000000008</v>
      </c>
      <c r="G120" s="33"/>
    </row>
    <row r="121" spans="1:7" s="34" customFormat="1" x14ac:dyDescent="0.2">
      <c r="A121" s="189"/>
      <c r="B121" s="187"/>
      <c r="C121" s="183"/>
      <c r="D121" s="184"/>
      <c r="E121" s="188"/>
      <c r="F121" s="152">
        <f>E121-D121+F120</f>
        <v>7080.1600000000008</v>
      </c>
      <c r="G121" s="33"/>
    </row>
    <row r="122" spans="1:7" s="34" customFormat="1" x14ac:dyDescent="0.2">
      <c r="A122" s="189"/>
      <c r="B122" s="187"/>
      <c r="C122" s="183"/>
      <c r="D122" s="184"/>
      <c r="E122" s="185"/>
      <c r="F122" s="152">
        <f>E122-D122+F121</f>
        <v>7080.1600000000008</v>
      </c>
      <c r="G122" s="33"/>
    </row>
    <row r="123" spans="1:7" s="34" customFormat="1" x14ac:dyDescent="0.2">
      <c r="A123" s="189"/>
      <c r="B123" s="187"/>
      <c r="C123" s="183"/>
      <c r="D123" s="184"/>
      <c r="E123" s="185"/>
      <c r="F123" s="152">
        <f>E123-D123+F122</f>
        <v>7080.1600000000008</v>
      </c>
      <c r="G123" s="33"/>
    </row>
    <row r="124" spans="1:7" s="34" customFormat="1" x14ac:dyDescent="0.2">
      <c r="A124" s="36"/>
      <c r="B124" s="30" t="s">
        <v>9</v>
      </c>
      <c r="C124" s="31"/>
      <c r="D124" s="153">
        <f>SUM(D120:D123)</f>
        <v>172.57</v>
      </c>
      <c r="E124" s="154">
        <f>SUM(E120:E123)</f>
        <v>0</v>
      </c>
      <c r="F124" s="152"/>
      <c r="G124" s="33"/>
    </row>
    <row r="125" spans="1:7" s="34" customFormat="1" ht="15.75" x14ac:dyDescent="0.25">
      <c r="A125" s="75"/>
      <c r="B125" s="32"/>
      <c r="C125" s="26"/>
      <c r="D125" s="156"/>
      <c r="E125" s="157"/>
      <c r="F125" s="157"/>
      <c r="G125" s="33"/>
    </row>
    <row r="126" spans="1:7" s="34" customFormat="1" ht="15.75" hidden="1" x14ac:dyDescent="0.25">
      <c r="A126" s="75"/>
      <c r="B126" s="32"/>
      <c r="C126" s="26"/>
      <c r="D126" s="156"/>
      <c r="E126" s="157"/>
      <c r="F126" s="157"/>
      <c r="G126" s="33"/>
    </row>
    <row r="127" spans="1:7" s="34" customFormat="1" ht="15.75" hidden="1" x14ac:dyDescent="0.25">
      <c r="A127" s="89">
        <f>'Chart of Accounts'!A22</f>
        <v>5005</v>
      </c>
      <c r="B127" s="89" t="str">
        <f>'Chart of Accounts'!B22</f>
        <v>Charitable Giving</v>
      </c>
      <c r="C127" s="8"/>
      <c r="D127" s="156"/>
      <c r="E127" s="157"/>
      <c r="F127" s="160"/>
      <c r="G127" s="33"/>
    </row>
    <row r="128" spans="1:7" s="34" customFormat="1" hidden="1" x14ac:dyDescent="0.2">
      <c r="A128" s="77"/>
      <c r="B128" s="74" t="s">
        <v>8</v>
      </c>
      <c r="C128" s="22"/>
      <c r="D128" s="161"/>
      <c r="E128" s="162"/>
      <c r="F128" s="163">
        <f>F123</f>
        <v>7080.1600000000008</v>
      </c>
      <c r="G128" s="33"/>
    </row>
    <row r="129" spans="1:7" s="34" customFormat="1" hidden="1" x14ac:dyDescent="0.2">
      <c r="A129" s="189"/>
      <c r="B129" s="187"/>
      <c r="C129" s="183"/>
      <c r="D129" s="184"/>
      <c r="E129" s="188"/>
      <c r="F129" s="152">
        <f>E129-D129+F128</f>
        <v>7080.1600000000008</v>
      </c>
      <c r="G129" s="33"/>
    </row>
    <row r="130" spans="1:7" s="34" customFormat="1" hidden="1" x14ac:dyDescent="0.2">
      <c r="A130" s="189"/>
      <c r="B130" s="187"/>
      <c r="C130" s="183"/>
      <c r="D130" s="184"/>
      <c r="E130" s="188"/>
      <c r="F130" s="152">
        <f>E130-D130+F129</f>
        <v>7080.1600000000008</v>
      </c>
      <c r="G130" s="33"/>
    </row>
    <row r="131" spans="1:7" s="34" customFormat="1" hidden="1" x14ac:dyDescent="0.2">
      <c r="A131" s="189"/>
      <c r="B131" s="187"/>
      <c r="C131" s="183"/>
      <c r="D131" s="184"/>
      <c r="E131" s="185"/>
      <c r="F131" s="152">
        <f>E131-D131+F130</f>
        <v>7080.1600000000008</v>
      </c>
      <c r="G131" s="33"/>
    </row>
    <row r="132" spans="1:7" s="34" customFormat="1" hidden="1" x14ac:dyDescent="0.2">
      <c r="A132" s="189"/>
      <c r="B132" s="187"/>
      <c r="C132" s="183"/>
      <c r="D132" s="184"/>
      <c r="E132" s="185"/>
      <c r="F132" s="152">
        <f>E132-D132+F131</f>
        <v>7080.1600000000008</v>
      </c>
      <c r="G132" s="33"/>
    </row>
    <row r="133" spans="1:7" s="34" customFormat="1" hidden="1" x14ac:dyDescent="0.2">
      <c r="A133" s="36"/>
      <c r="B133" s="30" t="s">
        <v>9</v>
      </c>
      <c r="C133" s="31"/>
      <c r="D133" s="153">
        <f>SUM(D129:D132)</f>
        <v>0</v>
      </c>
      <c r="E133" s="154">
        <f>SUM(E129:E132)</f>
        <v>0</v>
      </c>
      <c r="F133" s="152"/>
      <c r="G133" s="33"/>
    </row>
    <row r="134" spans="1:7" s="34" customFormat="1" ht="15.75" hidden="1" x14ac:dyDescent="0.25">
      <c r="A134" s="75"/>
      <c r="B134" s="32"/>
      <c r="C134" s="26"/>
      <c r="D134" s="156"/>
      <c r="E134" s="157"/>
      <c r="F134" s="157"/>
      <c r="G134" s="33"/>
    </row>
    <row r="135" spans="1:7" s="34" customFormat="1" ht="15.75" hidden="1" x14ac:dyDescent="0.25">
      <c r="A135" s="75"/>
      <c r="B135" s="32"/>
      <c r="C135" s="26"/>
      <c r="D135" s="156"/>
      <c r="E135" s="157"/>
      <c r="F135" s="157"/>
      <c r="G135" s="33"/>
    </row>
    <row r="136" spans="1:7" s="34" customFormat="1" ht="15.75" hidden="1" x14ac:dyDescent="0.25">
      <c r="A136" s="89">
        <f>'Chart of Accounts'!A23</f>
        <v>5006</v>
      </c>
      <c r="B136" s="89" t="str">
        <f>'Chart of Accounts'!B23</f>
        <v>Run Expenses</v>
      </c>
      <c r="C136" s="8"/>
      <c r="D136" s="156"/>
      <c r="E136" s="157"/>
      <c r="F136" s="160"/>
      <c r="G136" s="33"/>
    </row>
    <row r="137" spans="1:7" s="34" customFormat="1" hidden="1" x14ac:dyDescent="0.2">
      <c r="A137" s="77"/>
      <c r="B137" s="74" t="s">
        <v>8</v>
      </c>
      <c r="C137" s="22"/>
      <c r="D137" s="161"/>
      <c r="E137" s="162"/>
      <c r="F137" s="163">
        <f>F132</f>
        <v>7080.1600000000008</v>
      </c>
      <c r="G137" s="33"/>
    </row>
    <row r="138" spans="1:7" s="34" customFormat="1" hidden="1" x14ac:dyDescent="0.2">
      <c r="A138" s="189"/>
      <c r="B138" s="187"/>
      <c r="C138" s="183"/>
      <c r="D138" s="184"/>
      <c r="E138" s="188"/>
      <c r="F138" s="152">
        <f>E138-D138+F137</f>
        <v>7080.1600000000008</v>
      </c>
      <c r="G138" s="33"/>
    </row>
    <row r="139" spans="1:7" s="34" customFormat="1" hidden="1" x14ac:dyDescent="0.2">
      <c r="A139" s="189"/>
      <c r="B139" s="187"/>
      <c r="C139" s="183"/>
      <c r="D139" s="184"/>
      <c r="E139" s="188"/>
      <c r="F139" s="152">
        <f>E139-D139+F138</f>
        <v>7080.1600000000008</v>
      </c>
      <c r="G139" s="33"/>
    </row>
    <row r="140" spans="1:7" s="34" customFormat="1" hidden="1" x14ac:dyDescent="0.2">
      <c r="A140" s="189"/>
      <c r="B140" s="187"/>
      <c r="C140" s="183"/>
      <c r="D140" s="184"/>
      <c r="E140" s="185"/>
      <c r="F140" s="152">
        <f>E140-D140+F139</f>
        <v>7080.1600000000008</v>
      </c>
      <c r="G140" s="33"/>
    </row>
    <row r="141" spans="1:7" s="34" customFormat="1" hidden="1" x14ac:dyDescent="0.2">
      <c r="A141" s="189"/>
      <c r="B141" s="187"/>
      <c r="C141" s="183"/>
      <c r="D141" s="184"/>
      <c r="E141" s="185"/>
      <c r="F141" s="152">
        <f>E141-D141+F140</f>
        <v>7080.1600000000008</v>
      </c>
      <c r="G141" s="33"/>
    </row>
    <row r="142" spans="1:7" s="34" customFormat="1" hidden="1" x14ac:dyDescent="0.2">
      <c r="A142" s="36"/>
      <c r="B142" s="30" t="s">
        <v>9</v>
      </c>
      <c r="C142" s="31"/>
      <c r="D142" s="153">
        <f>SUM(D138:D141)</f>
        <v>0</v>
      </c>
      <c r="E142" s="154">
        <f>SUM(E138:E141)</f>
        <v>0</v>
      </c>
      <c r="F142" s="152"/>
      <c r="G142" s="33"/>
    </row>
    <row r="143" spans="1:7" s="34" customFormat="1" ht="15.75" hidden="1" x14ac:dyDescent="0.25">
      <c r="A143" s="75"/>
      <c r="B143" s="32"/>
      <c r="C143" s="26"/>
      <c r="D143" s="156"/>
      <c r="E143" s="157"/>
      <c r="F143" s="157"/>
      <c r="G143" s="33"/>
    </row>
    <row r="144" spans="1:7" s="34" customFormat="1" ht="15.75" hidden="1" x14ac:dyDescent="0.25">
      <c r="A144" s="75"/>
      <c r="B144" s="32"/>
      <c r="C144" s="26"/>
      <c r="D144" s="156"/>
      <c r="E144" s="157"/>
      <c r="F144" s="157"/>
      <c r="G144" s="33"/>
    </row>
    <row r="145" spans="1:7" s="34" customFormat="1" ht="15.75" hidden="1" x14ac:dyDescent="0.25">
      <c r="A145" s="89">
        <f>'Chart of Accounts'!A24</f>
        <v>5007</v>
      </c>
      <c r="B145" s="89" t="str">
        <f>'Chart of Accounts'!B24</f>
        <v>Shane Smith</v>
      </c>
      <c r="C145" s="8"/>
      <c r="D145" s="156"/>
      <c r="E145" s="157"/>
      <c r="F145" s="160"/>
      <c r="G145" s="33"/>
    </row>
    <row r="146" spans="1:7" s="34" customFormat="1" hidden="1" x14ac:dyDescent="0.2">
      <c r="A146" s="77"/>
      <c r="B146" s="74" t="s">
        <v>8</v>
      </c>
      <c r="C146" s="22"/>
      <c r="D146" s="161"/>
      <c r="E146" s="162"/>
      <c r="F146" s="163">
        <f>F141</f>
        <v>7080.1600000000008</v>
      </c>
      <c r="G146" s="33"/>
    </row>
    <row r="147" spans="1:7" s="34" customFormat="1" hidden="1" x14ac:dyDescent="0.2">
      <c r="A147" s="189"/>
      <c r="B147" s="187"/>
      <c r="C147" s="183"/>
      <c r="D147" s="184"/>
      <c r="E147" s="188"/>
      <c r="F147" s="152">
        <f>E147-D147+F146</f>
        <v>7080.1600000000008</v>
      </c>
      <c r="G147" s="33"/>
    </row>
    <row r="148" spans="1:7" s="34" customFormat="1" hidden="1" x14ac:dyDescent="0.2">
      <c r="A148" s="189"/>
      <c r="B148" s="187"/>
      <c r="C148" s="183"/>
      <c r="D148" s="184"/>
      <c r="E148" s="188"/>
      <c r="F148" s="152">
        <f>E148-D148+F147</f>
        <v>7080.1600000000008</v>
      </c>
      <c r="G148" s="33"/>
    </row>
    <row r="149" spans="1:7" s="34" customFormat="1" hidden="1" x14ac:dyDescent="0.2">
      <c r="A149" s="189"/>
      <c r="B149" s="187"/>
      <c r="C149" s="183"/>
      <c r="D149" s="184"/>
      <c r="E149" s="185"/>
      <c r="F149" s="152">
        <f>E149-D149+F148</f>
        <v>7080.1600000000008</v>
      </c>
      <c r="G149" s="33"/>
    </row>
    <row r="150" spans="1:7" s="34" customFormat="1" hidden="1" x14ac:dyDescent="0.2">
      <c r="A150" s="189"/>
      <c r="B150" s="187"/>
      <c r="C150" s="183"/>
      <c r="D150" s="184"/>
      <c r="E150" s="185"/>
      <c r="F150" s="152">
        <f>E150-D150+F149</f>
        <v>7080.1600000000008</v>
      </c>
      <c r="G150" s="33"/>
    </row>
    <row r="151" spans="1:7" s="34" customFormat="1" hidden="1" x14ac:dyDescent="0.2">
      <c r="A151" s="36"/>
      <c r="B151" s="30" t="s">
        <v>9</v>
      </c>
      <c r="C151" s="31"/>
      <c r="D151" s="153">
        <f>SUM(D147:D150)</f>
        <v>0</v>
      </c>
      <c r="E151" s="154">
        <f>SUM(E147:E150)</f>
        <v>0</v>
      </c>
      <c r="F151" s="152"/>
      <c r="G151" s="33"/>
    </row>
    <row r="152" spans="1:7" s="34" customFormat="1" ht="15.75" hidden="1" x14ac:dyDescent="0.25">
      <c r="A152" s="75"/>
      <c r="B152" s="32"/>
      <c r="C152" s="26"/>
      <c r="D152" s="156"/>
      <c r="E152" s="157"/>
      <c r="F152" s="157"/>
      <c r="G152" s="33"/>
    </row>
    <row r="153" spans="1:7" s="34" customFormat="1" ht="15.75" hidden="1" x14ac:dyDescent="0.25">
      <c r="A153" s="75"/>
      <c r="B153" s="32"/>
      <c r="C153" s="26"/>
      <c r="D153" s="156"/>
      <c r="E153" s="157"/>
      <c r="F153" s="157"/>
      <c r="G153" s="33"/>
    </row>
    <row r="154" spans="1:7" s="34" customFormat="1" ht="15.75" hidden="1" x14ac:dyDescent="0.25">
      <c r="A154" s="89">
        <f>'Chart of Accounts'!A25</f>
        <v>5008</v>
      </c>
      <c r="B154" s="89" t="str">
        <f>'Chart of Accounts'!B25</f>
        <v>Chapter Party</v>
      </c>
      <c r="C154" s="8"/>
      <c r="D154" s="156"/>
      <c r="E154" s="157"/>
      <c r="F154" s="160"/>
      <c r="G154" s="33"/>
    </row>
    <row r="155" spans="1:7" s="34" customFormat="1" hidden="1" x14ac:dyDescent="0.2">
      <c r="A155" s="77"/>
      <c r="B155" s="74" t="s">
        <v>8</v>
      </c>
      <c r="C155" s="22"/>
      <c r="D155" s="161"/>
      <c r="E155" s="162"/>
      <c r="F155" s="163">
        <f>F150</f>
        <v>7080.1600000000008</v>
      </c>
      <c r="G155" s="33"/>
    </row>
    <row r="156" spans="1:7" s="34" customFormat="1" hidden="1" x14ac:dyDescent="0.2">
      <c r="A156" s="189"/>
      <c r="B156" s="187"/>
      <c r="C156" s="183"/>
      <c r="D156" s="184"/>
      <c r="E156" s="188"/>
      <c r="F156" s="152">
        <f>E156-D156+F155</f>
        <v>7080.1600000000008</v>
      </c>
      <c r="G156" s="33"/>
    </row>
    <row r="157" spans="1:7" s="34" customFormat="1" hidden="1" x14ac:dyDescent="0.2">
      <c r="A157" s="189"/>
      <c r="B157" s="187"/>
      <c r="C157" s="183"/>
      <c r="D157" s="184"/>
      <c r="E157" s="188"/>
      <c r="F157" s="152">
        <f>E157-D157+F156</f>
        <v>7080.1600000000008</v>
      </c>
      <c r="G157" s="33"/>
    </row>
    <row r="158" spans="1:7" s="34" customFormat="1" hidden="1" x14ac:dyDescent="0.2">
      <c r="A158" s="189"/>
      <c r="B158" s="187"/>
      <c r="C158" s="183"/>
      <c r="D158" s="184"/>
      <c r="E158" s="185"/>
      <c r="F158" s="152">
        <f>E158-D158+F157</f>
        <v>7080.1600000000008</v>
      </c>
      <c r="G158" s="33"/>
    </row>
    <row r="159" spans="1:7" s="34" customFormat="1" hidden="1" x14ac:dyDescent="0.2">
      <c r="A159" s="189"/>
      <c r="B159" s="187"/>
      <c r="C159" s="183"/>
      <c r="D159" s="184"/>
      <c r="E159" s="185"/>
      <c r="F159" s="152">
        <f>E159-D159+F158</f>
        <v>7080.1600000000008</v>
      </c>
      <c r="G159" s="33"/>
    </row>
    <row r="160" spans="1:7" s="34" customFormat="1" hidden="1" x14ac:dyDescent="0.2">
      <c r="A160" s="36"/>
      <c r="B160" s="30" t="s">
        <v>9</v>
      </c>
      <c r="C160" s="31"/>
      <c r="D160" s="153">
        <f>SUM(D156:D159)</f>
        <v>0</v>
      </c>
      <c r="E160" s="154">
        <f>SUM(E156:E159)</f>
        <v>0</v>
      </c>
      <c r="F160" s="152"/>
      <c r="G160" s="33"/>
    </row>
    <row r="161" spans="1:7" s="34" customFormat="1" ht="15.75" hidden="1" x14ac:dyDescent="0.25">
      <c r="A161" s="75"/>
      <c r="B161" s="32"/>
      <c r="C161" s="26"/>
      <c r="D161" s="156"/>
      <c r="E161" s="157"/>
      <c r="F161" s="157"/>
      <c r="G161" s="33"/>
    </row>
    <row r="162" spans="1:7" s="34" customFormat="1" ht="15.75" hidden="1" x14ac:dyDescent="0.25">
      <c r="A162" s="75"/>
      <c r="B162" s="32"/>
      <c r="C162" s="26"/>
      <c r="D162" s="156"/>
      <c r="E162" s="157"/>
      <c r="F162" s="157"/>
      <c r="G162" s="33"/>
    </row>
    <row r="163" spans="1:7" s="34" customFormat="1" ht="15.75" hidden="1" x14ac:dyDescent="0.25">
      <c r="A163" s="89">
        <f>'Chart of Accounts'!A26</f>
        <v>5009</v>
      </c>
      <c r="B163" s="89" t="str">
        <f>'Chart of Accounts'!B26</f>
        <v>NY State Party</v>
      </c>
      <c r="C163" s="8"/>
      <c r="D163" s="156"/>
      <c r="E163" s="157"/>
      <c r="F163" s="160"/>
      <c r="G163" s="33"/>
    </row>
    <row r="164" spans="1:7" s="34" customFormat="1" hidden="1" x14ac:dyDescent="0.2">
      <c r="A164" s="77"/>
      <c r="B164" s="74" t="s">
        <v>8</v>
      </c>
      <c r="C164" s="22"/>
      <c r="D164" s="161"/>
      <c r="E164" s="162"/>
      <c r="F164" s="163">
        <f>F159</f>
        <v>7080.1600000000008</v>
      </c>
      <c r="G164" s="33"/>
    </row>
    <row r="165" spans="1:7" s="34" customFormat="1" hidden="1" x14ac:dyDescent="0.2">
      <c r="A165" s="189"/>
      <c r="B165" s="187"/>
      <c r="C165" s="183"/>
      <c r="D165" s="184"/>
      <c r="E165" s="188"/>
      <c r="F165" s="152">
        <f>E165-D165+F164</f>
        <v>7080.1600000000008</v>
      </c>
      <c r="G165" s="33"/>
    </row>
    <row r="166" spans="1:7" s="34" customFormat="1" hidden="1" x14ac:dyDescent="0.2">
      <c r="A166" s="189"/>
      <c r="B166" s="187"/>
      <c r="C166" s="183"/>
      <c r="D166" s="184"/>
      <c r="E166" s="188"/>
      <c r="F166" s="152">
        <f>E166-D166+F165</f>
        <v>7080.1600000000008</v>
      </c>
      <c r="G166" s="33"/>
    </row>
    <row r="167" spans="1:7" s="34" customFormat="1" hidden="1" x14ac:dyDescent="0.2">
      <c r="A167" s="189"/>
      <c r="B167" s="187"/>
      <c r="C167" s="183"/>
      <c r="D167" s="184"/>
      <c r="E167" s="185"/>
      <c r="F167" s="152">
        <f>E167-D167+F166</f>
        <v>7080.1600000000008</v>
      </c>
      <c r="G167" s="33"/>
    </row>
    <row r="168" spans="1:7" s="34" customFormat="1" hidden="1" x14ac:dyDescent="0.2">
      <c r="A168" s="189"/>
      <c r="B168" s="187"/>
      <c r="C168" s="183"/>
      <c r="D168" s="184"/>
      <c r="E168" s="185"/>
      <c r="F168" s="152">
        <f>E168-D168+F167</f>
        <v>7080.1600000000008</v>
      </c>
      <c r="G168" s="33"/>
    </row>
    <row r="169" spans="1:7" s="34" customFormat="1" hidden="1" x14ac:dyDescent="0.2">
      <c r="A169" s="36"/>
      <c r="B169" s="30" t="s">
        <v>9</v>
      </c>
      <c r="C169" s="31"/>
      <c r="D169" s="153">
        <f>SUM(D165:D168)</f>
        <v>0</v>
      </c>
      <c r="E169" s="154">
        <f>SUM(E165:E168)</f>
        <v>0</v>
      </c>
      <c r="F169" s="152"/>
      <c r="G169" s="33"/>
    </row>
    <row r="170" spans="1:7" s="34" customFormat="1" ht="15.75" hidden="1" x14ac:dyDescent="0.25">
      <c r="A170" s="75"/>
      <c r="B170" s="32"/>
      <c r="C170" s="26"/>
      <c r="D170" s="156"/>
      <c r="E170" s="157"/>
      <c r="F170" s="157"/>
      <c r="G170" s="33"/>
    </row>
    <row r="171" spans="1:7" s="34" customFormat="1" ht="15.75" hidden="1" x14ac:dyDescent="0.25">
      <c r="A171" s="75"/>
      <c r="B171" s="32"/>
      <c r="C171" s="26"/>
      <c r="D171" s="156"/>
      <c r="E171" s="157"/>
      <c r="F171" s="157"/>
      <c r="G171" s="33"/>
    </row>
    <row r="172" spans="1:7" s="34" customFormat="1" ht="15.75" hidden="1" x14ac:dyDescent="0.25">
      <c r="A172" s="86">
        <f>'Chart of Accounts'!A28</f>
        <v>5010</v>
      </c>
      <c r="B172" s="86" t="str">
        <f>'Chart of Accounts'!B28</f>
        <v>Expense 10</v>
      </c>
      <c r="C172" s="8"/>
      <c r="D172" s="156"/>
      <c r="E172" s="157"/>
      <c r="F172" s="160"/>
      <c r="G172" s="33"/>
    </row>
    <row r="173" spans="1:7" s="34" customFormat="1" hidden="1" x14ac:dyDescent="0.2">
      <c r="A173" s="76"/>
      <c r="B173" s="74" t="s">
        <v>8</v>
      </c>
      <c r="C173" s="22"/>
      <c r="D173" s="161"/>
      <c r="E173" s="162"/>
      <c r="F173" s="163">
        <f>F168</f>
        <v>7080.1600000000008</v>
      </c>
      <c r="G173" s="33"/>
    </row>
    <row r="174" spans="1:7" s="34" customFormat="1" hidden="1" x14ac:dyDescent="0.2">
      <c r="A174" s="191"/>
      <c r="B174" s="187"/>
      <c r="C174" s="183"/>
      <c r="D174" s="184"/>
      <c r="E174" s="188"/>
      <c r="F174" s="152">
        <f>E174-D174+F173</f>
        <v>7080.1600000000008</v>
      </c>
      <c r="G174" s="33"/>
    </row>
    <row r="175" spans="1:7" s="34" customFormat="1" hidden="1" x14ac:dyDescent="0.2">
      <c r="A175" s="191"/>
      <c r="B175" s="187"/>
      <c r="C175" s="183"/>
      <c r="D175" s="184"/>
      <c r="E175" s="188"/>
      <c r="F175" s="152">
        <f>E175-D175+F174</f>
        <v>7080.1600000000008</v>
      </c>
      <c r="G175" s="33"/>
    </row>
    <row r="176" spans="1:7" s="34" customFormat="1" hidden="1" x14ac:dyDescent="0.2">
      <c r="A176" s="191"/>
      <c r="B176" s="187"/>
      <c r="C176" s="183"/>
      <c r="D176" s="184"/>
      <c r="E176" s="185"/>
      <c r="F176" s="152">
        <f>E176-D176+F175</f>
        <v>7080.1600000000008</v>
      </c>
      <c r="G176" s="33"/>
    </row>
    <row r="177" spans="1:7" s="34" customFormat="1" hidden="1" x14ac:dyDescent="0.2">
      <c r="A177" s="191"/>
      <c r="B177" s="187"/>
      <c r="C177" s="183"/>
      <c r="D177" s="184"/>
      <c r="E177" s="185"/>
      <c r="F177" s="152">
        <f>E177-D177+F176</f>
        <v>7080.1600000000008</v>
      </c>
      <c r="G177" s="33"/>
    </row>
    <row r="178" spans="1:7" s="34" customFormat="1" hidden="1" x14ac:dyDescent="0.2">
      <c r="A178" s="94"/>
      <c r="B178" s="30" t="s">
        <v>9</v>
      </c>
      <c r="C178" s="31"/>
      <c r="D178" s="153">
        <f>SUM(D174:D177)</f>
        <v>0</v>
      </c>
      <c r="E178" s="154">
        <f>SUM(E174:E177)</f>
        <v>0</v>
      </c>
      <c r="F178" s="152"/>
      <c r="G178" s="33"/>
    </row>
    <row r="179" spans="1:7" s="34" customFormat="1" ht="15.75" hidden="1" x14ac:dyDescent="0.25">
      <c r="A179" s="75"/>
      <c r="B179" s="32"/>
      <c r="C179" s="26"/>
      <c r="D179" s="156"/>
      <c r="E179" s="157"/>
      <c r="F179" s="157"/>
      <c r="G179" s="33"/>
    </row>
    <row r="180" spans="1:7" s="34" customFormat="1" ht="15.75" hidden="1" x14ac:dyDescent="0.25">
      <c r="A180" s="75"/>
      <c r="B180" s="32"/>
      <c r="C180" s="26"/>
      <c r="D180" s="156"/>
      <c r="E180" s="157"/>
      <c r="F180" s="157"/>
      <c r="G180" s="33"/>
    </row>
    <row r="181" spans="1:7" s="34" customFormat="1" ht="15.75" hidden="1" x14ac:dyDescent="0.25">
      <c r="A181" s="86">
        <f>'Chart of Accounts'!A29</f>
        <v>5011</v>
      </c>
      <c r="B181" s="86" t="str">
        <f>'Chart of Accounts'!B29</f>
        <v>Expense 11</v>
      </c>
      <c r="C181" s="8"/>
      <c r="D181" s="156"/>
      <c r="E181" s="157"/>
      <c r="F181" s="160"/>
      <c r="G181" s="33"/>
    </row>
    <row r="182" spans="1:7" s="34" customFormat="1" hidden="1" x14ac:dyDescent="0.2">
      <c r="A182" s="76"/>
      <c r="B182" s="74" t="s">
        <v>8</v>
      </c>
      <c r="C182" s="22"/>
      <c r="D182" s="161"/>
      <c r="E182" s="162"/>
      <c r="F182" s="163">
        <f>F177</f>
        <v>7080.1600000000008</v>
      </c>
      <c r="G182" s="33"/>
    </row>
    <row r="183" spans="1:7" s="34" customFormat="1" hidden="1" x14ac:dyDescent="0.2">
      <c r="A183" s="191"/>
      <c r="B183" s="187"/>
      <c r="C183" s="183"/>
      <c r="D183" s="184"/>
      <c r="E183" s="188"/>
      <c r="F183" s="152">
        <f>E183-D183+F182</f>
        <v>7080.1600000000008</v>
      </c>
      <c r="G183" s="33"/>
    </row>
    <row r="184" spans="1:7" s="34" customFormat="1" hidden="1" x14ac:dyDescent="0.2">
      <c r="A184" s="191"/>
      <c r="B184" s="187"/>
      <c r="C184" s="183"/>
      <c r="D184" s="184"/>
      <c r="E184" s="188"/>
      <c r="F184" s="152">
        <f>E184-D184+F183</f>
        <v>7080.1600000000008</v>
      </c>
      <c r="G184" s="33"/>
    </row>
    <row r="185" spans="1:7" s="34" customFormat="1" hidden="1" x14ac:dyDescent="0.2">
      <c r="A185" s="191"/>
      <c r="B185" s="187"/>
      <c r="C185" s="183"/>
      <c r="D185" s="184"/>
      <c r="E185" s="185"/>
      <c r="F185" s="152">
        <f>E185-D185+F184</f>
        <v>7080.1600000000008</v>
      </c>
      <c r="G185" s="33"/>
    </row>
    <row r="186" spans="1:7" s="34" customFormat="1" hidden="1" x14ac:dyDescent="0.2">
      <c r="A186" s="191"/>
      <c r="B186" s="187"/>
      <c r="C186" s="183"/>
      <c r="D186" s="184"/>
      <c r="E186" s="185"/>
      <c r="F186" s="152">
        <f>E186-D186+F185</f>
        <v>7080.1600000000008</v>
      </c>
      <c r="G186" s="33"/>
    </row>
    <row r="187" spans="1:7" s="34" customFormat="1" hidden="1" x14ac:dyDescent="0.2">
      <c r="A187" s="94"/>
      <c r="B187" s="30" t="s">
        <v>9</v>
      </c>
      <c r="C187" s="31"/>
      <c r="D187" s="153">
        <f>SUM(D183:D186)</f>
        <v>0</v>
      </c>
      <c r="E187" s="154">
        <f>SUM(E183:E186)</f>
        <v>0</v>
      </c>
      <c r="F187" s="152"/>
      <c r="G187" s="33"/>
    </row>
    <row r="188" spans="1:7" s="34" customFormat="1" ht="15.75" hidden="1" x14ac:dyDescent="0.25">
      <c r="A188" s="75"/>
      <c r="B188" s="32"/>
      <c r="C188" s="26"/>
      <c r="D188" s="156"/>
      <c r="E188" s="157"/>
      <c r="F188" s="157"/>
      <c r="G188" s="33"/>
    </row>
    <row r="189" spans="1:7" s="34" customFormat="1" ht="15.75" hidden="1" x14ac:dyDescent="0.25">
      <c r="A189" s="75"/>
      <c r="B189" s="32"/>
      <c r="C189" s="26"/>
      <c r="D189" s="156"/>
      <c r="E189" s="157"/>
      <c r="F189" s="157"/>
      <c r="G189" s="33"/>
    </row>
    <row r="190" spans="1:7" s="34" customFormat="1" ht="15.75" hidden="1" x14ac:dyDescent="0.25">
      <c r="A190" s="86">
        <f>'Chart of Accounts'!A30</f>
        <v>5012</v>
      </c>
      <c r="B190" s="86" t="str">
        <f>'Chart of Accounts'!B30</f>
        <v>Expense 12</v>
      </c>
      <c r="C190" s="8"/>
      <c r="D190" s="156"/>
      <c r="E190" s="157"/>
      <c r="F190" s="160"/>
      <c r="G190" s="33"/>
    </row>
    <row r="191" spans="1:7" s="34" customFormat="1" hidden="1" x14ac:dyDescent="0.2">
      <c r="A191" s="76"/>
      <c r="B191" s="74" t="s">
        <v>8</v>
      </c>
      <c r="C191" s="22"/>
      <c r="D191" s="161"/>
      <c r="E191" s="162"/>
      <c r="F191" s="163">
        <f>F186</f>
        <v>7080.1600000000008</v>
      </c>
      <c r="G191" s="33"/>
    </row>
    <row r="192" spans="1:7" s="34" customFormat="1" hidden="1" x14ac:dyDescent="0.2">
      <c r="A192" s="191"/>
      <c r="B192" s="187"/>
      <c r="C192" s="183"/>
      <c r="D192" s="184"/>
      <c r="E192" s="188"/>
      <c r="F192" s="152">
        <f>E192-D192+F191</f>
        <v>7080.1600000000008</v>
      </c>
      <c r="G192" s="33"/>
    </row>
    <row r="193" spans="1:7" s="34" customFormat="1" hidden="1" x14ac:dyDescent="0.2">
      <c r="A193" s="191"/>
      <c r="B193" s="187"/>
      <c r="C193" s="183"/>
      <c r="D193" s="184"/>
      <c r="E193" s="188"/>
      <c r="F193" s="152">
        <f>E193-D193+F192</f>
        <v>7080.1600000000008</v>
      </c>
      <c r="G193" s="33"/>
    </row>
    <row r="194" spans="1:7" s="34" customFormat="1" hidden="1" x14ac:dyDescent="0.2">
      <c r="A194" s="191"/>
      <c r="B194" s="187"/>
      <c r="C194" s="183"/>
      <c r="D194" s="184"/>
      <c r="E194" s="185"/>
      <c r="F194" s="152">
        <f>E194-D194+F193</f>
        <v>7080.1600000000008</v>
      </c>
      <c r="G194" s="33"/>
    </row>
    <row r="195" spans="1:7" s="34" customFormat="1" hidden="1" x14ac:dyDescent="0.2">
      <c r="A195" s="191"/>
      <c r="B195" s="187"/>
      <c r="C195" s="183"/>
      <c r="D195" s="184"/>
      <c r="E195" s="185"/>
      <c r="F195" s="152">
        <f>E195-D195+F194</f>
        <v>7080.1600000000008</v>
      </c>
      <c r="G195" s="33"/>
    </row>
    <row r="196" spans="1:7" s="34" customFormat="1" hidden="1" x14ac:dyDescent="0.2">
      <c r="A196" s="94"/>
      <c r="B196" s="30" t="s">
        <v>9</v>
      </c>
      <c r="C196" s="31"/>
      <c r="D196" s="153">
        <f>SUM(D192:D195)</f>
        <v>0</v>
      </c>
      <c r="E196" s="154">
        <f>SUM(E192:E195)</f>
        <v>0</v>
      </c>
      <c r="F196" s="152"/>
      <c r="G196" s="33"/>
    </row>
    <row r="197" spans="1:7" s="34" customFormat="1" ht="15.75" hidden="1" x14ac:dyDescent="0.25">
      <c r="A197" s="75"/>
      <c r="B197" s="32"/>
      <c r="C197" s="26"/>
      <c r="D197" s="156"/>
      <c r="E197" s="157"/>
      <c r="F197" s="157"/>
      <c r="G197" s="33"/>
    </row>
    <row r="198" spans="1:7" s="34" customFormat="1" ht="15.75" hidden="1" x14ac:dyDescent="0.25">
      <c r="A198" s="75"/>
      <c r="B198" s="32"/>
      <c r="C198" s="26"/>
      <c r="D198" s="156"/>
      <c r="E198" s="157"/>
      <c r="F198" s="157"/>
      <c r="G198" s="33"/>
    </row>
    <row r="199" spans="1:7" s="34" customFormat="1" ht="15.75" hidden="1" x14ac:dyDescent="0.25">
      <c r="A199" s="86">
        <f>'Chart of Accounts'!A31</f>
        <v>5013</v>
      </c>
      <c r="B199" s="86" t="str">
        <f>'Chart of Accounts'!B31</f>
        <v>Expense 13</v>
      </c>
      <c r="C199" s="8"/>
      <c r="D199" s="156"/>
      <c r="E199" s="157"/>
      <c r="F199" s="160"/>
      <c r="G199" s="33"/>
    </row>
    <row r="200" spans="1:7" s="34" customFormat="1" hidden="1" x14ac:dyDescent="0.2">
      <c r="A200" s="76"/>
      <c r="B200" s="74" t="s">
        <v>8</v>
      </c>
      <c r="C200" s="22"/>
      <c r="D200" s="161"/>
      <c r="E200" s="162"/>
      <c r="F200" s="163">
        <f>F195</f>
        <v>7080.1600000000008</v>
      </c>
      <c r="G200" s="33"/>
    </row>
    <row r="201" spans="1:7" s="34" customFormat="1" hidden="1" x14ac:dyDescent="0.2">
      <c r="A201" s="191"/>
      <c r="B201" s="187"/>
      <c r="C201" s="183"/>
      <c r="D201" s="184"/>
      <c r="E201" s="188"/>
      <c r="F201" s="152">
        <f>E201-D201+F200</f>
        <v>7080.1600000000008</v>
      </c>
      <c r="G201" s="33"/>
    </row>
    <row r="202" spans="1:7" s="34" customFormat="1" hidden="1" x14ac:dyDescent="0.2">
      <c r="A202" s="191"/>
      <c r="B202" s="187"/>
      <c r="C202" s="183"/>
      <c r="D202" s="184"/>
      <c r="E202" s="188"/>
      <c r="F202" s="152">
        <f>E202-D202+F201</f>
        <v>7080.1600000000008</v>
      </c>
      <c r="G202" s="33"/>
    </row>
    <row r="203" spans="1:7" s="34" customFormat="1" hidden="1" x14ac:dyDescent="0.2">
      <c r="A203" s="191"/>
      <c r="B203" s="187"/>
      <c r="C203" s="183"/>
      <c r="D203" s="184"/>
      <c r="E203" s="185"/>
      <c r="F203" s="152">
        <f>E203-D203+F202</f>
        <v>7080.1600000000008</v>
      </c>
      <c r="G203" s="33"/>
    </row>
    <row r="204" spans="1:7" s="34" customFormat="1" hidden="1" x14ac:dyDescent="0.2">
      <c r="A204" s="191"/>
      <c r="B204" s="187"/>
      <c r="C204" s="183"/>
      <c r="D204" s="184"/>
      <c r="E204" s="185"/>
      <c r="F204" s="152">
        <f>E204-D204+F203</f>
        <v>7080.1600000000008</v>
      </c>
      <c r="G204" s="33"/>
    </row>
    <row r="205" spans="1:7" s="34" customFormat="1" hidden="1" x14ac:dyDescent="0.2">
      <c r="A205" s="94"/>
      <c r="B205" s="30" t="s">
        <v>9</v>
      </c>
      <c r="C205" s="31"/>
      <c r="D205" s="153">
        <f>SUM(D201:D204)</f>
        <v>0</v>
      </c>
      <c r="E205" s="154">
        <f>SUM(E201:E204)</f>
        <v>0</v>
      </c>
      <c r="F205" s="152"/>
      <c r="G205" s="33"/>
    </row>
    <row r="206" spans="1:7" s="34" customFormat="1" ht="15.75" hidden="1" x14ac:dyDescent="0.25">
      <c r="A206" s="75"/>
      <c r="B206" s="32"/>
      <c r="C206" s="26"/>
      <c r="D206" s="156"/>
      <c r="E206" s="157"/>
      <c r="F206" s="157"/>
      <c r="G206" s="33"/>
    </row>
    <row r="207" spans="1:7" s="34" customFormat="1" ht="15.75" hidden="1" x14ac:dyDescent="0.25">
      <c r="A207" s="75"/>
      <c r="B207" s="32"/>
      <c r="C207" s="26"/>
      <c r="D207" s="156"/>
      <c r="E207" s="157"/>
      <c r="F207" s="157"/>
      <c r="G207" s="33"/>
    </row>
    <row r="208" spans="1:7" s="34" customFormat="1" ht="15.75" hidden="1" x14ac:dyDescent="0.25">
      <c r="A208" s="95">
        <f>'Chart of Accounts'!A33</f>
        <v>5014</v>
      </c>
      <c r="B208" s="95" t="str">
        <f>'Chart of Accounts'!B33</f>
        <v>Expense 14</v>
      </c>
      <c r="C208" s="8"/>
      <c r="D208" s="156"/>
      <c r="E208" s="157"/>
      <c r="F208" s="160"/>
      <c r="G208" s="33"/>
    </row>
    <row r="209" spans="1:7" s="34" customFormat="1" hidden="1" x14ac:dyDescent="0.2">
      <c r="A209" s="96"/>
      <c r="B209" s="74" t="s">
        <v>8</v>
      </c>
      <c r="C209" s="22"/>
      <c r="D209" s="161"/>
      <c r="E209" s="162"/>
      <c r="F209" s="163">
        <f>F204</f>
        <v>7080.1600000000008</v>
      </c>
      <c r="G209" s="33"/>
    </row>
    <row r="210" spans="1:7" s="34" customFormat="1" hidden="1" x14ac:dyDescent="0.2">
      <c r="A210" s="192"/>
      <c r="B210" s="187"/>
      <c r="C210" s="183"/>
      <c r="D210" s="184"/>
      <c r="E210" s="188"/>
      <c r="F210" s="152">
        <f>E210-D210+F209</f>
        <v>7080.1600000000008</v>
      </c>
      <c r="G210" s="33"/>
    </row>
    <row r="211" spans="1:7" s="34" customFormat="1" hidden="1" x14ac:dyDescent="0.2">
      <c r="A211" s="192"/>
      <c r="B211" s="187"/>
      <c r="C211" s="183"/>
      <c r="D211" s="184"/>
      <c r="E211" s="188"/>
      <c r="F211" s="152">
        <f>E211-D211+F210</f>
        <v>7080.1600000000008</v>
      </c>
      <c r="G211" s="33"/>
    </row>
    <row r="212" spans="1:7" s="34" customFormat="1" hidden="1" x14ac:dyDescent="0.2">
      <c r="A212" s="192"/>
      <c r="B212" s="187"/>
      <c r="C212" s="183"/>
      <c r="D212" s="184"/>
      <c r="E212" s="185"/>
      <c r="F212" s="152">
        <f>E212-D212+F211</f>
        <v>7080.1600000000008</v>
      </c>
      <c r="G212" s="33"/>
    </row>
    <row r="213" spans="1:7" s="34" customFormat="1" hidden="1" x14ac:dyDescent="0.2">
      <c r="A213" s="192"/>
      <c r="B213" s="187"/>
      <c r="C213" s="183"/>
      <c r="D213" s="184"/>
      <c r="E213" s="185"/>
      <c r="F213" s="152">
        <f>E213-D213+F212</f>
        <v>7080.1600000000008</v>
      </c>
      <c r="G213" s="33"/>
    </row>
    <row r="214" spans="1:7" s="34" customFormat="1" hidden="1" x14ac:dyDescent="0.2">
      <c r="A214" s="97"/>
      <c r="B214" s="30" t="s">
        <v>9</v>
      </c>
      <c r="C214" s="31"/>
      <c r="D214" s="153">
        <f>SUM(D210:D213)</f>
        <v>0</v>
      </c>
      <c r="E214" s="154">
        <f>SUM(E210:E213)</f>
        <v>0</v>
      </c>
      <c r="F214" s="152"/>
      <c r="G214" s="33"/>
    </row>
    <row r="215" spans="1:7" s="34" customFormat="1" ht="15.75" hidden="1" x14ac:dyDescent="0.25">
      <c r="A215" s="75"/>
      <c r="B215" s="32"/>
      <c r="C215" s="26"/>
      <c r="D215" s="156"/>
      <c r="E215" s="157"/>
      <c r="F215" s="157"/>
      <c r="G215" s="33"/>
    </row>
    <row r="216" spans="1:7" s="34" customFormat="1" ht="15.75" hidden="1" x14ac:dyDescent="0.25">
      <c r="A216" s="75"/>
      <c r="B216" s="32"/>
      <c r="C216" s="26"/>
      <c r="D216" s="156"/>
      <c r="E216" s="157"/>
      <c r="F216" s="157"/>
      <c r="G216" s="33"/>
    </row>
    <row r="217" spans="1:7" s="34" customFormat="1" ht="15.75" hidden="1" x14ac:dyDescent="0.25">
      <c r="A217" s="95">
        <f>'Chart of Accounts'!A34</f>
        <v>5015</v>
      </c>
      <c r="B217" s="95" t="str">
        <f>'Chart of Accounts'!B34</f>
        <v>Expense 15</v>
      </c>
      <c r="C217" s="8"/>
      <c r="D217" s="156"/>
      <c r="E217" s="157"/>
      <c r="F217" s="160"/>
      <c r="G217" s="33"/>
    </row>
    <row r="218" spans="1:7" s="34" customFormat="1" hidden="1" x14ac:dyDescent="0.2">
      <c r="A218" s="96"/>
      <c r="B218" s="74" t="s">
        <v>8</v>
      </c>
      <c r="C218" s="22"/>
      <c r="D218" s="161"/>
      <c r="E218" s="162"/>
      <c r="F218" s="163">
        <f>F213</f>
        <v>7080.1600000000008</v>
      </c>
      <c r="G218" s="33"/>
    </row>
    <row r="219" spans="1:7" s="34" customFormat="1" hidden="1" x14ac:dyDescent="0.2">
      <c r="A219" s="192"/>
      <c r="B219" s="187"/>
      <c r="C219" s="183"/>
      <c r="D219" s="184"/>
      <c r="E219" s="188"/>
      <c r="F219" s="152">
        <f>E219-D219+F218</f>
        <v>7080.1600000000008</v>
      </c>
      <c r="G219" s="33"/>
    </row>
    <row r="220" spans="1:7" s="34" customFormat="1" hidden="1" x14ac:dyDescent="0.2">
      <c r="A220" s="192"/>
      <c r="B220" s="187"/>
      <c r="C220" s="183"/>
      <c r="D220" s="184"/>
      <c r="E220" s="188"/>
      <c r="F220" s="152">
        <f>E220-D220+F219</f>
        <v>7080.1600000000008</v>
      </c>
      <c r="G220" s="33"/>
    </row>
    <row r="221" spans="1:7" s="34" customFormat="1" hidden="1" x14ac:dyDescent="0.2">
      <c r="A221" s="192"/>
      <c r="B221" s="187"/>
      <c r="C221" s="183"/>
      <c r="D221" s="184"/>
      <c r="E221" s="185"/>
      <c r="F221" s="152">
        <f>E221-D221+F220</f>
        <v>7080.1600000000008</v>
      </c>
      <c r="G221" s="33"/>
    </row>
    <row r="222" spans="1:7" s="34" customFormat="1" hidden="1" x14ac:dyDescent="0.2">
      <c r="A222" s="192"/>
      <c r="B222" s="187"/>
      <c r="C222" s="183"/>
      <c r="D222" s="184"/>
      <c r="E222" s="185"/>
      <c r="F222" s="152">
        <f>E222-D222+F221</f>
        <v>7080.1600000000008</v>
      </c>
      <c r="G222" s="33"/>
    </row>
    <row r="223" spans="1:7" s="34" customFormat="1" hidden="1" x14ac:dyDescent="0.2">
      <c r="A223" s="97"/>
      <c r="B223" s="30" t="s">
        <v>9</v>
      </c>
      <c r="C223" s="31"/>
      <c r="D223" s="153">
        <f>SUM(D219:D222)</f>
        <v>0</v>
      </c>
      <c r="E223" s="154">
        <f>SUM(E219:E222)</f>
        <v>0</v>
      </c>
      <c r="F223" s="152"/>
      <c r="G223" s="33"/>
    </row>
    <row r="224" spans="1:7" s="34" customFormat="1" ht="15.75" hidden="1" x14ac:dyDescent="0.25">
      <c r="A224" s="75"/>
      <c r="B224" s="32"/>
      <c r="C224" s="26"/>
      <c r="D224" s="156"/>
      <c r="E224" s="157"/>
      <c r="F224" s="157"/>
      <c r="G224" s="33"/>
    </row>
    <row r="225" spans="1:7" s="34" customFormat="1" ht="15.75" hidden="1" x14ac:dyDescent="0.25">
      <c r="A225" s="75"/>
      <c r="B225" s="32"/>
      <c r="C225" s="26"/>
      <c r="D225" s="156"/>
      <c r="E225" s="157"/>
      <c r="F225" s="157"/>
      <c r="G225" s="33"/>
    </row>
    <row r="226" spans="1:7" s="34" customFormat="1" ht="15.75" hidden="1" x14ac:dyDescent="0.25">
      <c r="A226" s="95">
        <f>'Chart of Accounts'!A35</f>
        <v>5016</v>
      </c>
      <c r="B226" s="95" t="str">
        <f>'Chart of Accounts'!B35</f>
        <v>Expense 16</v>
      </c>
      <c r="C226" s="8"/>
      <c r="D226" s="156"/>
      <c r="E226" s="157"/>
      <c r="F226" s="160"/>
      <c r="G226" s="33"/>
    </row>
    <row r="227" spans="1:7" s="34" customFormat="1" hidden="1" x14ac:dyDescent="0.2">
      <c r="A227" s="96"/>
      <c r="B227" s="74" t="s">
        <v>8</v>
      </c>
      <c r="C227" s="22"/>
      <c r="D227" s="161"/>
      <c r="E227" s="162"/>
      <c r="F227" s="163">
        <f>F222</f>
        <v>7080.1600000000008</v>
      </c>
      <c r="G227" s="33"/>
    </row>
    <row r="228" spans="1:7" s="34" customFormat="1" hidden="1" x14ac:dyDescent="0.2">
      <c r="A228" s="192"/>
      <c r="B228" s="187"/>
      <c r="C228" s="183"/>
      <c r="D228" s="184"/>
      <c r="E228" s="188"/>
      <c r="F228" s="152">
        <f>E228-D228+F227</f>
        <v>7080.1600000000008</v>
      </c>
      <c r="G228" s="33"/>
    </row>
    <row r="229" spans="1:7" s="34" customFormat="1" hidden="1" x14ac:dyDescent="0.2">
      <c r="A229" s="192"/>
      <c r="B229" s="187"/>
      <c r="C229" s="183"/>
      <c r="D229" s="184"/>
      <c r="E229" s="188"/>
      <c r="F229" s="152">
        <f>E229-D229+F228</f>
        <v>7080.1600000000008</v>
      </c>
      <c r="G229" s="33"/>
    </row>
    <row r="230" spans="1:7" s="34" customFormat="1" hidden="1" x14ac:dyDescent="0.2">
      <c r="A230" s="192"/>
      <c r="B230" s="187"/>
      <c r="C230" s="183"/>
      <c r="D230" s="184"/>
      <c r="E230" s="185"/>
      <c r="F230" s="152">
        <f>E230-D230+F229</f>
        <v>7080.1600000000008</v>
      </c>
      <c r="G230" s="33"/>
    </row>
    <row r="231" spans="1:7" s="34" customFormat="1" hidden="1" x14ac:dyDescent="0.2">
      <c r="A231" s="192"/>
      <c r="B231" s="187"/>
      <c r="C231" s="183"/>
      <c r="D231" s="184"/>
      <c r="E231" s="185"/>
      <c r="F231" s="152">
        <f>E231-D231+F230</f>
        <v>7080.1600000000008</v>
      </c>
      <c r="G231" s="33"/>
    </row>
    <row r="232" spans="1:7" s="34" customFormat="1" ht="12" hidden="1" customHeight="1" x14ac:dyDescent="0.2">
      <c r="A232" s="97"/>
      <c r="B232" s="30" t="s">
        <v>9</v>
      </c>
      <c r="C232" s="31"/>
      <c r="D232" s="153">
        <f>SUM(D228:D231)</f>
        <v>0</v>
      </c>
      <c r="E232" s="154">
        <f>SUM(E228:E231)</f>
        <v>0</v>
      </c>
      <c r="F232" s="152"/>
      <c r="G232" s="33"/>
    </row>
    <row r="233" spans="1:7" s="34" customFormat="1" ht="15.75" hidden="1" x14ac:dyDescent="0.25">
      <c r="A233" s="75"/>
      <c r="B233" s="32"/>
      <c r="C233" s="26"/>
      <c r="D233" s="156"/>
      <c r="E233" s="157"/>
      <c r="F233" s="157"/>
      <c r="G233" s="33"/>
    </row>
    <row r="234" spans="1:7" s="34" customFormat="1" ht="15.75" hidden="1" x14ac:dyDescent="0.25">
      <c r="A234" s="75"/>
      <c r="B234" s="32"/>
      <c r="C234" s="26"/>
      <c r="D234" s="156"/>
      <c r="E234" s="157"/>
      <c r="F234" s="157"/>
      <c r="G234" s="33"/>
    </row>
    <row r="235" spans="1:7" s="34" customFormat="1" ht="15.75" hidden="1" x14ac:dyDescent="0.25">
      <c r="A235" s="95">
        <f>'Chart of Accounts'!A36</f>
        <v>5017</v>
      </c>
      <c r="B235" s="95" t="str">
        <f>'Chart of Accounts'!B36</f>
        <v>Expense 17</v>
      </c>
      <c r="C235" s="8"/>
      <c r="D235" s="156"/>
      <c r="E235" s="157"/>
      <c r="F235" s="160"/>
      <c r="G235" s="33"/>
    </row>
    <row r="236" spans="1:7" s="34" customFormat="1" hidden="1" x14ac:dyDescent="0.2">
      <c r="A236" s="96"/>
      <c r="B236" s="74" t="s">
        <v>8</v>
      </c>
      <c r="C236" s="22"/>
      <c r="D236" s="161"/>
      <c r="E236" s="162"/>
      <c r="F236" s="163">
        <f>F231</f>
        <v>7080.1600000000008</v>
      </c>
      <c r="G236" s="33"/>
    </row>
    <row r="237" spans="1:7" s="34" customFormat="1" hidden="1" x14ac:dyDescent="0.2">
      <c r="A237" s="192"/>
      <c r="B237" s="187"/>
      <c r="C237" s="183"/>
      <c r="D237" s="184"/>
      <c r="E237" s="188"/>
      <c r="F237" s="152">
        <f>E237-D237+F236</f>
        <v>7080.1600000000008</v>
      </c>
      <c r="G237" s="33"/>
    </row>
    <row r="238" spans="1:7" s="34" customFormat="1" hidden="1" x14ac:dyDescent="0.2">
      <c r="A238" s="192"/>
      <c r="B238" s="187"/>
      <c r="C238" s="183"/>
      <c r="D238" s="184"/>
      <c r="E238" s="188"/>
      <c r="F238" s="152">
        <f>E238-D238+F237</f>
        <v>7080.1600000000008</v>
      </c>
      <c r="G238" s="33"/>
    </row>
    <row r="239" spans="1:7" s="34" customFormat="1" hidden="1" x14ac:dyDescent="0.2">
      <c r="A239" s="192"/>
      <c r="B239" s="187"/>
      <c r="C239" s="183"/>
      <c r="D239" s="184"/>
      <c r="E239" s="185"/>
      <c r="F239" s="152">
        <f>E239-D239+F238</f>
        <v>7080.1600000000008</v>
      </c>
      <c r="G239" s="33"/>
    </row>
    <row r="240" spans="1:7" s="34" customFormat="1" hidden="1" x14ac:dyDescent="0.2">
      <c r="A240" s="192"/>
      <c r="B240" s="187"/>
      <c r="C240" s="183"/>
      <c r="D240" s="184"/>
      <c r="E240" s="185"/>
      <c r="F240" s="152">
        <f>E240-D240+F239</f>
        <v>7080.1600000000008</v>
      </c>
      <c r="G240" s="33"/>
    </row>
    <row r="241" spans="1:7" s="34" customFormat="1" hidden="1" x14ac:dyDescent="0.2">
      <c r="A241" s="97"/>
      <c r="B241" s="30" t="s">
        <v>9</v>
      </c>
      <c r="C241" s="31"/>
      <c r="D241" s="153">
        <f>SUM(D237:D240)</f>
        <v>0</v>
      </c>
      <c r="E241" s="154">
        <f>SUM(E237:E240)</f>
        <v>0</v>
      </c>
      <c r="F241" s="152"/>
      <c r="G241" s="33"/>
    </row>
    <row r="242" spans="1:7" s="34" customFormat="1" ht="15.75" hidden="1" x14ac:dyDescent="0.25">
      <c r="A242" s="75"/>
      <c r="B242" s="32"/>
      <c r="C242" s="26"/>
      <c r="D242" s="156"/>
      <c r="E242" s="157"/>
      <c r="F242" s="157"/>
      <c r="G242" s="33"/>
    </row>
    <row r="243" spans="1:7" s="34" customFormat="1" ht="15.75" hidden="1" x14ac:dyDescent="0.25">
      <c r="A243" s="75"/>
      <c r="B243" s="32"/>
      <c r="C243" s="26"/>
      <c r="D243" s="156"/>
      <c r="E243" s="157"/>
      <c r="F243" s="157"/>
      <c r="G243" s="33"/>
    </row>
    <row r="244" spans="1:7" s="34" customFormat="1" ht="15.75" hidden="1" x14ac:dyDescent="0.25">
      <c r="A244" s="98">
        <f>'Chart of Accounts'!A38</f>
        <v>5018</v>
      </c>
      <c r="B244" s="98" t="str">
        <f>'Chart of Accounts'!B38</f>
        <v>Expense 18</v>
      </c>
      <c r="C244" s="8"/>
      <c r="D244" s="156"/>
      <c r="E244" s="157"/>
      <c r="F244" s="160"/>
      <c r="G244" s="33"/>
    </row>
    <row r="245" spans="1:7" s="34" customFormat="1" hidden="1" x14ac:dyDescent="0.2">
      <c r="A245" s="99"/>
      <c r="B245" s="74" t="s">
        <v>8</v>
      </c>
      <c r="C245" s="22"/>
      <c r="D245" s="161"/>
      <c r="E245" s="162"/>
      <c r="F245" s="163">
        <f>F240</f>
        <v>7080.1600000000008</v>
      </c>
      <c r="G245" s="33"/>
    </row>
    <row r="246" spans="1:7" s="34" customFormat="1" hidden="1" x14ac:dyDescent="0.2">
      <c r="A246" s="193"/>
      <c r="B246" s="187"/>
      <c r="C246" s="183"/>
      <c r="D246" s="184"/>
      <c r="E246" s="188"/>
      <c r="F246" s="152">
        <f>E246-D246+F245</f>
        <v>7080.1600000000008</v>
      </c>
      <c r="G246" s="33"/>
    </row>
    <row r="247" spans="1:7" s="34" customFormat="1" hidden="1" x14ac:dyDescent="0.2">
      <c r="A247" s="193"/>
      <c r="B247" s="187"/>
      <c r="C247" s="183"/>
      <c r="D247" s="184"/>
      <c r="E247" s="188"/>
      <c r="F247" s="152">
        <f>E247-D247+F246</f>
        <v>7080.1600000000008</v>
      </c>
      <c r="G247" s="33"/>
    </row>
    <row r="248" spans="1:7" s="34" customFormat="1" hidden="1" x14ac:dyDescent="0.2">
      <c r="A248" s="193"/>
      <c r="B248" s="187"/>
      <c r="C248" s="183"/>
      <c r="D248" s="184"/>
      <c r="E248" s="185"/>
      <c r="F248" s="152">
        <f>E248-D248+F247</f>
        <v>7080.1600000000008</v>
      </c>
      <c r="G248" s="33"/>
    </row>
    <row r="249" spans="1:7" s="34" customFormat="1" hidden="1" x14ac:dyDescent="0.2">
      <c r="A249" s="193"/>
      <c r="B249" s="187"/>
      <c r="C249" s="183"/>
      <c r="D249" s="184"/>
      <c r="E249" s="185"/>
      <c r="F249" s="152">
        <f>E249-D249+F248</f>
        <v>7080.1600000000008</v>
      </c>
      <c r="G249" s="33"/>
    </row>
    <row r="250" spans="1:7" s="34" customFormat="1" hidden="1" x14ac:dyDescent="0.2">
      <c r="A250" s="100"/>
      <c r="B250" s="30" t="s">
        <v>9</v>
      </c>
      <c r="C250" s="31"/>
      <c r="D250" s="153">
        <f>SUM(D246:D249)</f>
        <v>0</v>
      </c>
      <c r="E250" s="154">
        <f>SUM(E246:E249)</f>
        <v>0</v>
      </c>
      <c r="F250" s="152"/>
      <c r="G250" s="33"/>
    </row>
    <row r="251" spans="1:7" s="34" customFormat="1" ht="15.75" hidden="1" x14ac:dyDescent="0.25">
      <c r="A251" s="75"/>
      <c r="B251" s="32"/>
      <c r="C251" s="26"/>
      <c r="D251" s="156"/>
      <c r="E251" s="157"/>
      <c r="F251" s="157"/>
      <c r="G251" s="33"/>
    </row>
    <row r="252" spans="1:7" s="34" customFormat="1" ht="15.75" hidden="1" x14ac:dyDescent="0.25">
      <c r="A252" s="75"/>
      <c r="B252" s="32"/>
      <c r="C252" s="26"/>
      <c r="D252" s="156"/>
      <c r="E252" s="157"/>
      <c r="F252" s="157"/>
      <c r="G252" s="33"/>
    </row>
    <row r="253" spans="1:7" s="34" customFormat="1" ht="15.75" hidden="1" x14ac:dyDescent="0.25">
      <c r="A253" s="98">
        <f>'Chart of Accounts'!A39</f>
        <v>5019</v>
      </c>
      <c r="B253" s="98" t="str">
        <f>'Chart of Accounts'!B39</f>
        <v>Expense 19</v>
      </c>
      <c r="C253" s="8"/>
      <c r="D253" s="156"/>
      <c r="E253" s="157"/>
      <c r="F253" s="160"/>
      <c r="G253" s="33"/>
    </row>
    <row r="254" spans="1:7" s="34" customFormat="1" hidden="1" x14ac:dyDescent="0.2">
      <c r="A254" s="99"/>
      <c r="B254" s="74" t="s">
        <v>8</v>
      </c>
      <c r="C254" s="22"/>
      <c r="D254" s="161"/>
      <c r="E254" s="162"/>
      <c r="F254" s="163">
        <f>F249</f>
        <v>7080.1600000000008</v>
      </c>
      <c r="G254" s="33"/>
    </row>
    <row r="255" spans="1:7" s="34" customFormat="1" hidden="1" x14ac:dyDescent="0.2">
      <c r="A255" s="193"/>
      <c r="B255" s="187"/>
      <c r="C255" s="183"/>
      <c r="D255" s="184"/>
      <c r="E255" s="188"/>
      <c r="F255" s="152">
        <f>E255-D255+F254</f>
        <v>7080.1600000000008</v>
      </c>
      <c r="G255" s="33"/>
    </row>
    <row r="256" spans="1:7" s="34" customFormat="1" hidden="1" x14ac:dyDescent="0.2">
      <c r="A256" s="193"/>
      <c r="B256" s="187"/>
      <c r="C256" s="183"/>
      <c r="D256" s="184"/>
      <c r="E256" s="188"/>
      <c r="F256" s="152">
        <f>E256-D256+F255</f>
        <v>7080.1600000000008</v>
      </c>
      <c r="G256" s="33"/>
    </row>
    <row r="257" spans="1:7" s="34" customFormat="1" hidden="1" x14ac:dyDescent="0.2">
      <c r="A257" s="193"/>
      <c r="B257" s="187"/>
      <c r="C257" s="183"/>
      <c r="D257" s="184"/>
      <c r="E257" s="185"/>
      <c r="F257" s="152">
        <f>E257-D257+F256</f>
        <v>7080.1600000000008</v>
      </c>
      <c r="G257" s="33"/>
    </row>
    <row r="258" spans="1:7" s="34" customFormat="1" hidden="1" x14ac:dyDescent="0.2">
      <c r="A258" s="193"/>
      <c r="B258" s="187"/>
      <c r="C258" s="183"/>
      <c r="D258" s="184"/>
      <c r="E258" s="185"/>
      <c r="F258" s="152">
        <f>E258-D258+F257</f>
        <v>7080.1600000000008</v>
      </c>
      <c r="G258" s="33"/>
    </row>
    <row r="259" spans="1:7" s="34" customFormat="1" hidden="1" x14ac:dyDescent="0.2">
      <c r="A259" s="100"/>
      <c r="B259" s="30" t="s">
        <v>9</v>
      </c>
      <c r="C259" s="31"/>
      <c r="D259" s="153">
        <f>SUM(D255:D258)</f>
        <v>0</v>
      </c>
      <c r="E259" s="154">
        <f>SUM(E255:E258)</f>
        <v>0</v>
      </c>
      <c r="F259" s="152"/>
      <c r="G259" s="33"/>
    </row>
    <row r="260" spans="1:7" s="34" customFormat="1" ht="15.75" hidden="1" x14ac:dyDescent="0.25">
      <c r="A260" s="75"/>
      <c r="B260" s="32"/>
      <c r="C260" s="26"/>
      <c r="D260" s="156"/>
      <c r="E260" s="157"/>
      <c r="F260" s="157"/>
      <c r="G260" s="33"/>
    </row>
    <row r="261" spans="1:7" s="34" customFormat="1" ht="15.75" hidden="1" x14ac:dyDescent="0.25">
      <c r="A261" s="75"/>
      <c r="B261" s="32"/>
      <c r="C261" s="26"/>
      <c r="D261" s="156"/>
      <c r="E261" s="157"/>
      <c r="F261" s="157"/>
      <c r="G261" s="33"/>
    </row>
    <row r="262" spans="1:7" s="34" customFormat="1" ht="15.75" hidden="1" x14ac:dyDescent="0.25">
      <c r="A262" s="98">
        <f>'Chart of Accounts'!A40</f>
        <v>5020</v>
      </c>
      <c r="B262" s="98" t="str">
        <f>'Chart of Accounts'!B40</f>
        <v>Expense 20</v>
      </c>
      <c r="C262" s="8"/>
      <c r="D262" s="156"/>
      <c r="E262" s="157"/>
      <c r="F262" s="160"/>
      <c r="G262" s="33"/>
    </row>
    <row r="263" spans="1:7" s="34" customFormat="1" hidden="1" x14ac:dyDescent="0.2">
      <c r="A263" s="99"/>
      <c r="B263" s="74" t="s">
        <v>8</v>
      </c>
      <c r="C263" s="22"/>
      <c r="D263" s="161"/>
      <c r="E263" s="162"/>
      <c r="F263" s="163">
        <f>F258</f>
        <v>7080.1600000000008</v>
      </c>
      <c r="G263" s="33"/>
    </row>
    <row r="264" spans="1:7" s="34" customFormat="1" hidden="1" x14ac:dyDescent="0.2">
      <c r="A264" s="193"/>
      <c r="B264" s="187"/>
      <c r="C264" s="183"/>
      <c r="D264" s="184"/>
      <c r="E264" s="188"/>
      <c r="F264" s="152">
        <f>E264-D264+F263</f>
        <v>7080.1600000000008</v>
      </c>
      <c r="G264" s="33"/>
    </row>
    <row r="265" spans="1:7" s="34" customFormat="1" hidden="1" x14ac:dyDescent="0.2">
      <c r="A265" s="193"/>
      <c r="B265" s="187"/>
      <c r="C265" s="183"/>
      <c r="D265" s="184"/>
      <c r="E265" s="188"/>
      <c r="F265" s="152">
        <f>E265-D265+F264</f>
        <v>7080.1600000000008</v>
      </c>
      <c r="G265" s="33"/>
    </row>
    <row r="266" spans="1:7" s="34" customFormat="1" hidden="1" x14ac:dyDescent="0.2">
      <c r="A266" s="193"/>
      <c r="B266" s="187"/>
      <c r="C266" s="183"/>
      <c r="D266" s="184"/>
      <c r="E266" s="185"/>
      <c r="F266" s="152">
        <f>E266-D266+F265</f>
        <v>7080.1600000000008</v>
      </c>
      <c r="G266" s="33"/>
    </row>
    <row r="267" spans="1:7" s="34" customFormat="1" hidden="1" x14ac:dyDescent="0.2">
      <c r="A267" s="193"/>
      <c r="B267" s="187"/>
      <c r="C267" s="183"/>
      <c r="D267" s="184"/>
      <c r="E267" s="185"/>
      <c r="F267" s="152">
        <f>E267-D267+F266</f>
        <v>7080.1600000000008</v>
      </c>
      <c r="G267" s="33"/>
    </row>
    <row r="268" spans="1:7" s="34" customFormat="1" hidden="1" x14ac:dyDescent="0.2">
      <c r="A268" s="100"/>
      <c r="B268" s="30" t="s">
        <v>9</v>
      </c>
      <c r="C268" s="31"/>
      <c r="D268" s="153">
        <f>SUM(D264:D267)</f>
        <v>0</v>
      </c>
      <c r="E268" s="154">
        <f>SUM(E264:E267)</f>
        <v>0</v>
      </c>
      <c r="F268" s="152"/>
      <c r="G268" s="33"/>
    </row>
    <row r="269" spans="1:7" s="34" customFormat="1" ht="15.75" hidden="1" x14ac:dyDescent="0.25">
      <c r="A269" s="75"/>
      <c r="B269" s="32"/>
      <c r="C269" s="26"/>
      <c r="D269" s="156"/>
      <c r="E269" s="157"/>
      <c r="F269" s="157"/>
      <c r="G269" s="33"/>
    </row>
    <row r="270" spans="1:7" s="34" customFormat="1" ht="15.75" hidden="1" x14ac:dyDescent="0.25">
      <c r="A270" s="75"/>
      <c r="B270" s="32"/>
      <c r="C270" s="26"/>
      <c r="D270" s="156"/>
      <c r="E270" s="157"/>
      <c r="F270" s="157"/>
      <c r="G270" s="33"/>
    </row>
    <row r="271" spans="1:7" s="34" customFormat="1" ht="15.75" hidden="1" x14ac:dyDescent="0.25">
      <c r="A271" s="98">
        <f>'Chart of Accounts'!A41</f>
        <v>5021</v>
      </c>
      <c r="B271" s="98" t="str">
        <f>'Chart of Accounts'!B41</f>
        <v>Expense 21</v>
      </c>
      <c r="C271" s="8"/>
      <c r="D271" s="156"/>
      <c r="E271" s="157"/>
      <c r="F271" s="160"/>
      <c r="G271" s="33"/>
    </row>
    <row r="272" spans="1:7" s="34" customFormat="1" hidden="1" x14ac:dyDescent="0.2">
      <c r="A272" s="99"/>
      <c r="B272" s="74" t="s">
        <v>8</v>
      </c>
      <c r="C272" s="22"/>
      <c r="D272" s="161"/>
      <c r="E272" s="162"/>
      <c r="F272" s="163">
        <f>F267</f>
        <v>7080.1600000000008</v>
      </c>
      <c r="G272" s="33"/>
    </row>
    <row r="273" spans="1:7" s="34" customFormat="1" hidden="1" x14ac:dyDescent="0.2">
      <c r="A273" s="193"/>
      <c r="B273" s="187"/>
      <c r="C273" s="183"/>
      <c r="D273" s="184"/>
      <c r="E273" s="188"/>
      <c r="F273" s="152">
        <f>E273-D273+F272</f>
        <v>7080.1600000000008</v>
      </c>
      <c r="G273" s="33"/>
    </row>
    <row r="274" spans="1:7" s="34" customFormat="1" hidden="1" x14ac:dyDescent="0.2">
      <c r="A274" s="193"/>
      <c r="B274" s="187"/>
      <c r="C274" s="183"/>
      <c r="D274" s="184"/>
      <c r="E274" s="188"/>
      <c r="F274" s="152">
        <f>E274-D274+F273</f>
        <v>7080.1600000000008</v>
      </c>
      <c r="G274" s="33"/>
    </row>
    <row r="275" spans="1:7" s="34" customFormat="1" hidden="1" x14ac:dyDescent="0.2">
      <c r="A275" s="193"/>
      <c r="B275" s="187"/>
      <c r="C275" s="183"/>
      <c r="D275" s="184"/>
      <c r="E275" s="185"/>
      <c r="F275" s="152">
        <f>E275-D275+F274</f>
        <v>7080.1600000000008</v>
      </c>
      <c r="G275" s="33"/>
    </row>
    <row r="276" spans="1:7" s="34" customFormat="1" hidden="1" x14ac:dyDescent="0.2">
      <c r="A276" s="193"/>
      <c r="B276" s="187"/>
      <c r="C276" s="183"/>
      <c r="D276" s="184"/>
      <c r="E276" s="185"/>
      <c r="F276" s="152">
        <f>E276-D276+F275</f>
        <v>7080.1600000000008</v>
      </c>
      <c r="G276" s="33"/>
    </row>
    <row r="277" spans="1:7" s="34" customFormat="1" hidden="1" x14ac:dyDescent="0.2">
      <c r="A277" s="100"/>
      <c r="B277" s="30" t="s">
        <v>9</v>
      </c>
      <c r="C277" s="31"/>
      <c r="D277" s="153">
        <f>SUM(D273:D276)</f>
        <v>0</v>
      </c>
      <c r="E277" s="154">
        <f>SUM(E273:E276)</f>
        <v>0</v>
      </c>
      <c r="F277" s="152"/>
      <c r="G277" s="33"/>
    </row>
    <row r="278" spans="1:7" s="34" customFormat="1" ht="15.75" hidden="1" x14ac:dyDescent="0.25">
      <c r="A278" s="75"/>
      <c r="B278" s="32"/>
      <c r="C278" s="26"/>
      <c r="D278" s="156"/>
      <c r="E278" s="157"/>
      <c r="F278" s="157"/>
      <c r="G278" s="33"/>
    </row>
    <row r="279" spans="1:7" s="34" customFormat="1" ht="15.75" hidden="1" x14ac:dyDescent="0.25">
      <c r="A279" s="75"/>
      <c r="B279" s="32"/>
      <c r="C279" s="26"/>
      <c r="D279" s="156"/>
      <c r="E279" s="157"/>
      <c r="F279" s="157"/>
      <c r="G279" s="33"/>
    </row>
    <row r="280" spans="1:7" s="34" customFormat="1" ht="15.75" hidden="1" x14ac:dyDescent="0.25">
      <c r="A280" s="98">
        <f>'Chart of Accounts'!A42</f>
        <v>5022</v>
      </c>
      <c r="B280" s="98" t="str">
        <f>'Chart of Accounts'!B42</f>
        <v>Expense 22</v>
      </c>
      <c r="C280" s="8"/>
      <c r="D280" s="156"/>
      <c r="E280" s="157"/>
      <c r="F280" s="160"/>
      <c r="G280" s="33"/>
    </row>
    <row r="281" spans="1:7" s="34" customFormat="1" hidden="1" x14ac:dyDescent="0.2">
      <c r="A281" s="99"/>
      <c r="B281" s="74" t="s">
        <v>8</v>
      </c>
      <c r="C281" s="22"/>
      <c r="D281" s="161"/>
      <c r="E281" s="162"/>
      <c r="F281" s="163">
        <f>F276</f>
        <v>7080.1600000000008</v>
      </c>
      <c r="G281" s="33"/>
    </row>
    <row r="282" spans="1:7" s="34" customFormat="1" hidden="1" x14ac:dyDescent="0.2">
      <c r="A282" s="193"/>
      <c r="B282" s="187"/>
      <c r="C282" s="183"/>
      <c r="D282" s="184"/>
      <c r="E282" s="188"/>
      <c r="F282" s="152">
        <f>E282-D282+F281</f>
        <v>7080.1600000000008</v>
      </c>
      <c r="G282" s="33"/>
    </row>
    <row r="283" spans="1:7" s="34" customFormat="1" hidden="1" x14ac:dyDescent="0.2">
      <c r="A283" s="193"/>
      <c r="B283" s="187"/>
      <c r="C283" s="183"/>
      <c r="D283" s="184"/>
      <c r="E283" s="188"/>
      <c r="F283" s="152">
        <f>E283-D283+F282</f>
        <v>7080.1600000000008</v>
      </c>
      <c r="G283" s="33"/>
    </row>
    <row r="284" spans="1:7" s="34" customFormat="1" hidden="1" x14ac:dyDescent="0.2">
      <c r="A284" s="193"/>
      <c r="B284" s="187"/>
      <c r="C284" s="183"/>
      <c r="D284" s="184"/>
      <c r="E284" s="185"/>
      <c r="F284" s="152">
        <f>E284-D284+F283</f>
        <v>7080.1600000000008</v>
      </c>
      <c r="G284" s="33"/>
    </row>
    <row r="285" spans="1:7" s="34" customFormat="1" hidden="1" x14ac:dyDescent="0.2">
      <c r="A285" s="193"/>
      <c r="B285" s="187"/>
      <c r="C285" s="183"/>
      <c r="D285" s="184"/>
      <c r="E285" s="185"/>
      <c r="F285" s="152">
        <f>E285-D285+F284</f>
        <v>7080.1600000000008</v>
      </c>
      <c r="G285" s="33"/>
    </row>
    <row r="286" spans="1:7" s="34" customFormat="1" hidden="1" x14ac:dyDescent="0.2">
      <c r="A286" s="100"/>
      <c r="B286" s="30" t="s">
        <v>9</v>
      </c>
      <c r="C286" s="31"/>
      <c r="D286" s="153">
        <f>SUM(D282:D285)</f>
        <v>0</v>
      </c>
      <c r="E286" s="154">
        <f>SUM(E282:E285)</f>
        <v>0</v>
      </c>
      <c r="F286" s="152"/>
      <c r="G286" s="33"/>
    </row>
    <row r="287" spans="1:7" s="34" customFormat="1" ht="15.75" hidden="1" x14ac:dyDescent="0.25">
      <c r="A287" s="75"/>
      <c r="B287" s="32"/>
      <c r="C287" s="26"/>
      <c r="D287" s="156"/>
      <c r="E287" s="157"/>
      <c r="F287" s="157"/>
      <c r="G287" s="33"/>
    </row>
    <row r="288" spans="1:7" s="34" customFormat="1" ht="15.75" hidden="1" x14ac:dyDescent="0.25">
      <c r="A288" s="75"/>
      <c r="B288" s="32"/>
      <c r="C288" s="26"/>
      <c r="D288" s="156"/>
      <c r="E288" s="157"/>
      <c r="F288" s="157"/>
      <c r="G288" s="33"/>
    </row>
    <row r="289" spans="1:7" s="34" customFormat="1" ht="15.75" hidden="1" x14ac:dyDescent="0.25">
      <c r="A289" s="101">
        <f>'Chart of Accounts'!A43</f>
        <v>5023</v>
      </c>
      <c r="B289" s="101" t="str">
        <f>'Chart of Accounts'!B43</f>
        <v>Expense 23</v>
      </c>
      <c r="C289" s="8"/>
      <c r="D289" s="156"/>
      <c r="E289" s="157"/>
      <c r="F289" s="160"/>
      <c r="G289" s="33"/>
    </row>
    <row r="290" spans="1:7" s="34" customFormat="1" hidden="1" x14ac:dyDescent="0.2">
      <c r="A290" s="102"/>
      <c r="B290" s="74" t="s">
        <v>8</v>
      </c>
      <c r="C290" s="22"/>
      <c r="D290" s="161"/>
      <c r="E290" s="162"/>
      <c r="F290" s="163">
        <f>F285</f>
        <v>7080.1600000000008</v>
      </c>
      <c r="G290" s="33"/>
    </row>
    <row r="291" spans="1:7" s="34" customFormat="1" hidden="1" x14ac:dyDescent="0.2">
      <c r="A291" s="194"/>
      <c r="B291" s="187"/>
      <c r="C291" s="183"/>
      <c r="D291" s="184"/>
      <c r="E291" s="188"/>
      <c r="F291" s="152">
        <f>E291-D291+F290</f>
        <v>7080.1600000000008</v>
      </c>
      <c r="G291" s="33"/>
    </row>
    <row r="292" spans="1:7" s="34" customFormat="1" hidden="1" x14ac:dyDescent="0.2">
      <c r="A292" s="194"/>
      <c r="B292" s="187"/>
      <c r="C292" s="183"/>
      <c r="D292" s="184"/>
      <c r="E292" s="188"/>
      <c r="F292" s="152">
        <f>E292-D292+F291</f>
        <v>7080.1600000000008</v>
      </c>
      <c r="G292" s="33"/>
    </row>
    <row r="293" spans="1:7" s="34" customFormat="1" hidden="1" x14ac:dyDescent="0.2">
      <c r="A293" s="194"/>
      <c r="B293" s="187"/>
      <c r="C293" s="183"/>
      <c r="D293" s="184"/>
      <c r="E293" s="185"/>
      <c r="F293" s="152">
        <f>E293-D293+F292</f>
        <v>7080.1600000000008</v>
      </c>
      <c r="G293" s="33"/>
    </row>
    <row r="294" spans="1:7" s="34" customFormat="1" hidden="1" x14ac:dyDescent="0.2">
      <c r="A294" s="194"/>
      <c r="B294" s="187"/>
      <c r="C294" s="183"/>
      <c r="D294" s="184"/>
      <c r="E294" s="185"/>
      <c r="F294" s="152">
        <f>E294-D294+F293</f>
        <v>7080.1600000000008</v>
      </c>
      <c r="G294" s="33"/>
    </row>
    <row r="295" spans="1:7" s="34" customFormat="1" hidden="1" x14ac:dyDescent="0.2">
      <c r="A295" s="103"/>
      <c r="B295" s="30" t="s">
        <v>9</v>
      </c>
      <c r="C295" s="31"/>
      <c r="D295" s="153">
        <f>SUM(D291:D294)</f>
        <v>0</v>
      </c>
      <c r="E295" s="154">
        <f>SUM(E291:E294)</f>
        <v>0</v>
      </c>
      <c r="F295" s="152"/>
      <c r="G295" s="33"/>
    </row>
    <row r="296" spans="1:7" s="34" customFormat="1" ht="15.75" hidden="1" x14ac:dyDescent="0.25">
      <c r="A296" s="75"/>
      <c r="B296" s="32"/>
      <c r="C296" s="26"/>
      <c r="D296" s="156"/>
      <c r="E296" s="157"/>
      <c r="F296" s="157"/>
      <c r="G296" s="33"/>
    </row>
    <row r="297" spans="1:7" s="34" customFormat="1" ht="15.75" hidden="1" x14ac:dyDescent="0.25">
      <c r="A297" s="75"/>
      <c r="B297" s="32"/>
      <c r="C297" s="26"/>
      <c r="D297" s="156"/>
      <c r="E297" s="157"/>
      <c r="F297" s="157"/>
      <c r="G297" s="33"/>
    </row>
    <row r="298" spans="1:7" s="34" customFormat="1" ht="15.75" hidden="1" x14ac:dyDescent="0.25">
      <c r="A298" s="101">
        <f>'Chart of Accounts'!A44</f>
        <v>5024</v>
      </c>
      <c r="B298" s="101" t="str">
        <f>'Chart of Accounts'!B44</f>
        <v>Expense 24</v>
      </c>
      <c r="C298" s="8"/>
      <c r="D298" s="156"/>
      <c r="E298" s="157"/>
      <c r="F298" s="160"/>
      <c r="G298" s="33"/>
    </row>
    <row r="299" spans="1:7" s="34" customFormat="1" hidden="1" x14ac:dyDescent="0.2">
      <c r="A299" s="102"/>
      <c r="B299" s="74" t="s">
        <v>8</v>
      </c>
      <c r="C299" s="22"/>
      <c r="D299" s="161"/>
      <c r="E299" s="162"/>
      <c r="F299" s="163">
        <f>F294</f>
        <v>7080.1600000000008</v>
      </c>
      <c r="G299" s="33"/>
    </row>
    <row r="300" spans="1:7" s="34" customFormat="1" hidden="1" x14ac:dyDescent="0.2">
      <c r="A300" s="194"/>
      <c r="B300" s="187"/>
      <c r="C300" s="183"/>
      <c r="D300" s="184"/>
      <c r="E300" s="188"/>
      <c r="F300" s="152">
        <f>E300-D300+F299</f>
        <v>7080.1600000000008</v>
      </c>
      <c r="G300" s="33"/>
    </row>
    <row r="301" spans="1:7" s="34" customFormat="1" hidden="1" x14ac:dyDescent="0.2">
      <c r="A301" s="194"/>
      <c r="B301" s="187"/>
      <c r="C301" s="183"/>
      <c r="D301" s="184"/>
      <c r="E301" s="188"/>
      <c r="F301" s="152">
        <f>E301-D301+F300</f>
        <v>7080.1600000000008</v>
      </c>
      <c r="G301" s="33"/>
    </row>
    <row r="302" spans="1:7" s="34" customFormat="1" hidden="1" x14ac:dyDescent="0.2">
      <c r="A302" s="194"/>
      <c r="B302" s="187"/>
      <c r="C302" s="183"/>
      <c r="D302" s="184"/>
      <c r="E302" s="185"/>
      <c r="F302" s="152">
        <f>E302-D302+F301</f>
        <v>7080.1600000000008</v>
      </c>
      <c r="G302" s="33"/>
    </row>
    <row r="303" spans="1:7" s="34" customFormat="1" hidden="1" x14ac:dyDescent="0.2">
      <c r="A303" s="194"/>
      <c r="B303" s="187"/>
      <c r="C303" s="183"/>
      <c r="D303" s="184"/>
      <c r="E303" s="185"/>
      <c r="F303" s="152">
        <f>E303-D303+F302</f>
        <v>7080.1600000000008</v>
      </c>
      <c r="G303" s="33"/>
    </row>
    <row r="304" spans="1:7" s="34" customFormat="1" ht="14.25" hidden="1" customHeight="1" x14ac:dyDescent="0.2">
      <c r="A304" s="103"/>
      <c r="B304" s="30" t="s">
        <v>9</v>
      </c>
      <c r="C304" s="31"/>
      <c r="D304" s="153">
        <f>SUM(D300:D303)</f>
        <v>0</v>
      </c>
      <c r="E304" s="154">
        <f>SUM(E300:E303)</f>
        <v>0</v>
      </c>
      <c r="F304" s="152"/>
      <c r="G304" s="33"/>
    </row>
    <row r="305" spans="1:7" s="34" customFormat="1" hidden="1" x14ac:dyDescent="0.2">
      <c r="A305" s="27"/>
      <c r="B305" s="28"/>
      <c r="C305" s="8"/>
      <c r="D305" s="156"/>
      <c r="E305" s="157"/>
      <c r="F305" s="160"/>
      <c r="G305" s="33"/>
    </row>
    <row r="306" spans="1:7" s="34" customFormat="1" hidden="1" x14ac:dyDescent="0.2">
      <c r="A306" s="27"/>
      <c r="B306" s="28"/>
      <c r="C306" s="8"/>
      <c r="D306" s="156"/>
      <c r="E306" s="157"/>
      <c r="F306" s="160"/>
      <c r="G306" s="33"/>
    </row>
    <row r="307" spans="1:7" s="34" customFormat="1" ht="15.75" hidden="1" x14ac:dyDescent="0.25">
      <c r="A307" s="101">
        <f>'Chart of Accounts'!A45</f>
        <v>5025</v>
      </c>
      <c r="B307" s="101" t="str">
        <f>'Chart of Accounts'!B45</f>
        <v>Expense 25</v>
      </c>
      <c r="C307" s="8"/>
      <c r="D307" s="156"/>
      <c r="E307" s="157"/>
      <c r="F307" s="160"/>
      <c r="G307" s="33"/>
    </row>
    <row r="308" spans="1:7" s="34" customFormat="1" hidden="1" x14ac:dyDescent="0.2">
      <c r="A308" s="102"/>
      <c r="B308" s="74" t="s">
        <v>8</v>
      </c>
      <c r="C308" s="22"/>
      <c r="D308" s="161"/>
      <c r="E308" s="162"/>
      <c r="F308" s="163">
        <f>F303</f>
        <v>7080.1600000000008</v>
      </c>
      <c r="G308" s="33"/>
    </row>
    <row r="309" spans="1:7" s="34" customFormat="1" hidden="1" x14ac:dyDescent="0.2">
      <c r="A309" s="194"/>
      <c r="B309" s="187"/>
      <c r="C309" s="183"/>
      <c r="D309" s="184"/>
      <c r="E309" s="188"/>
      <c r="F309" s="152">
        <f>E309-D309+F308</f>
        <v>7080.1600000000008</v>
      </c>
      <c r="G309" s="33"/>
    </row>
    <row r="310" spans="1:7" s="34" customFormat="1" hidden="1" x14ac:dyDescent="0.2">
      <c r="A310" s="194"/>
      <c r="B310" s="187"/>
      <c r="C310" s="183"/>
      <c r="D310" s="184"/>
      <c r="E310" s="188"/>
      <c r="F310" s="152">
        <f>E310-D310+F309</f>
        <v>7080.1600000000008</v>
      </c>
      <c r="G310" s="33"/>
    </row>
    <row r="311" spans="1:7" s="34" customFormat="1" hidden="1" x14ac:dyDescent="0.2">
      <c r="A311" s="194"/>
      <c r="B311" s="187"/>
      <c r="C311" s="183"/>
      <c r="D311" s="184"/>
      <c r="E311" s="185"/>
      <c r="F311" s="152">
        <f>E311-D311+F310</f>
        <v>7080.1600000000008</v>
      </c>
      <c r="G311" s="33"/>
    </row>
    <row r="312" spans="1:7" s="34" customFormat="1" hidden="1" x14ac:dyDescent="0.2">
      <c r="A312" s="194"/>
      <c r="B312" s="187"/>
      <c r="C312" s="183"/>
      <c r="D312" s="184"/>
      <c r="E312" s="185"/>
      <c r="F312" s="152">
        <f>E312-D312+F311</f>
        <v>7080.1600000000008</v>
      </c>
      <c r="G312" s="33"/>
    </row>
    <row r="313" spans="1:7" s="34" customFormat="1" hidden="1" x14ac:dyDescent="0.2">
      <c r="A313" s="103"/>
      <c r="B313" s="30" t="s">
        <v>9</v>
      </c>
      <c r="C313" s="31"/>
      <c r="D313" s="153">
        <f>SUM(D309:D312)</f>
        <v>0</v>
      </c>
      <c r="E313" s="154">
        <f>SUM(E309:E312)</f>
        <v>0</v>
      </c>
      <c r="F313" s="152"/>
      <c r="G313" s="33"/>
    </row>
    <row r="314" spans="1:7" s="34" customFormat="1" hidden="1" x14ac:dyDescent="0.2">
      <c r="A314" s="27"/>
      <c r="B314" s="28"/>
      <c r="C314" s="8"/>
      <c r="D314" s="156"/>
      <c r="E314" s="157"/>
      <c r="F314" s="160"/>
      <c r="G314" s="33"/>
    </row>
    <row r="315" spans="1:7" s="34" customFormat="1" hidden="1" x14ac:dyDescent="0.2">
      <c r="A315" s="27"/>
      <c r="B315" s="28"/>
      <c r="C315" s="8"/>
      <c r="D315" s="156"/>
      <c r="E315" s="157"/>
      <c r="F315" s="160"/>
      <c r="G315" s="33"/>
    </row>
    <row r="316" spans="1:7" ht="18" hidden="1" customHeight="1" x14ac:dyDescent="0.25">
      <c r="A316" s="105">
        <f>'Chart of Accounts'!A46</f>
        <v>5026</v>
      </c>
      <c r="B316" s="105" t="str">
        <f>'Chart of Accounts'!B46</f>
        <v>Expense 26</v>
      </c>
      <c r="C316" s="8"/>
      <c r="D316" s="156"/>
      <c r="E316" s="157"/>
      <c r="F316" s="160"/>
    </row>
    <row r="317" spans="1:7" s="1" customFormat="1" ht="18" hidden="1" customHeight="1" x14ac:dyDescent="0.2">
      <c r="A317" s="106"/>
      <c r="B317" s="74" t="s">
        <v>8</v>
      </c>
      <c r="C317" s="22"/>
      <c r="D317" s="161"/>
      <c r="E317" s="162"/>
      <c r="F317" s="163">
        <f>F312</f>
        <v>7080.1600000000008</v>
      </c>
      <c r="G317" s="4"/>
    </row>
    <row r="318" spans="1:7" s="1" customFormat="1" ht="12.75" hidden="1" customHeight="1" x14ac:dyDescent="0.2">
      <c r="A318" s="195"/>
      <c r="B318" s="187"/>
      <c r="C318" s="183"/>
      <c r="D318" s="184"/>
      <c r="E318" s="188"/>
      <c r="F318" s="152">
        <f>E318-D318+F317</f>
        <v>7080.1600000000008</v>
      </c>
      <c r="G318" s="4"/>
    </row>
    <row r="319" spans="1:7" s="1" customFormat="1" ht="12.75" hidden="1" customHeight="1" x14ac:dyDescent="0.2">
      <c r="A319" s="195"/>
      <c r="B319" s="187"/>
      <c r="C319" s="183"/>
      <c r="D319" s="184"/>
      <c r="E319" s="188"/>
      <c r="F319" s="152">
        <f t="shared" ref="F319:F328" si="0">E319-D319+F318</f>
        <v>7080.1600000000008</v>
      </c>
      <c r="G319" s="4"/>
    </row>
    <row r="320" spans="1:7" s="1" customFormat="1" ht="12.75" hidden="1" customHeight="1" x14ac:dyDescent="0.2">
      <c r="A320" s="195"/>
      <c r="B320" s="187"/>
      <c r="C320" s="183"/>
      <c r="D320" s="184"/>
      <c r="E320" s="188"/>
      <c r="F320" s="152">
        <f t="shared" si="0"/>
        <v>7080.1600000000008</v>
      </c>
      <c r="G320" s="4"/>
    </row>
    <row r="321" spans="1:7" s="1" customFormat="1" ht="12.75" hidden="1" customHeight="1" x14ac:dyDescent="0.2">
      <c r="A321" s="195"/>
      <c r="B321" s="187"/>
      <c r="C321" s="183"/>
      <c r="D321" s="184"/>
      <c r="E321" s="188"/>
      <c r="F321" s="152">
        <f t="shared" si="0"/>
        <v>7080.1600000000008</v>
      </c>
      <c r="G321" s="4"/>
    </row>
    <row r="322" spans="1:7" s="1" customFormat="1" ht="12.75" hidden="1" customHeight="1" x14ac:dyDescent="0.2">
      <c r="A322" s="195"/>
      <c r="B322" s="187"/>
      <c r="C322" s="183"/>
      <c r="D322" s="184"/>
      <c r="E322" s="188"/>
      <c r="F322" s="152">
        <f t="shared" si="0"/>
        <v>7080.1600000000008</v>
      </c>
      <c r="G322" s="4"/>
    </row>
    <row r="323" spans="1:7" s="1" customFormat="1" ht="12.75" hidden="1" customHeight="1" x14ac:dyDescent="0.2">
      <c r="A323" s="195"/>
      <c r="B323" s="187"/>
      <c r="C323" s="183"/>
      <c r="D323" s="184"/>
      <c r="E323" s="188"/>
      <c r="F323" s="152">
        <f t="shared" si="0"/>
        <v>7080.1600000000008</v>
      </c>
      <c r="G323" s="4"/>
    </row>
    <row r="324" spans="1:7" s="1" customFormat="1" ht="12.75" hidden="1" customHeight="1" x14ac:dyDescent="0.2">
      <c r="A324" s="195"/>
      <c r="B324" s="187"/>
      <c r="C324" s="183"/>
      <c r="D324" s="184"/>
      <c r="E324" s="188"/>
      <c r="F324" s="152">
        <f t="shared" si="0"/>
        <v>7080.1600000000008</v>
      </c>
      <c r="G324" s="4"/>
    </row>
    <row r="325" spans="1:7" s="1" customFormat="1" ht="12.75" hidden="1" customHeight="1" x14ac:dyDescent="0.2">
      <c r="A325" s="195"/>
      <c r="B325" s="187"/>
      <c r="C325" s="183"/>
      <c r="D325" s="184"/>
      <c r="E325" s="188"/>
      <c r="F325" s="152">
        <f t="shared" si="0"/>
        <v>7080.1600000000008</v>
      </c>
      <c r="G325" s="4"/>
    </row>
    <row r="326" spans="1:7" s="1" customFormat="1" ht="12.75" hidden="1" customHeight="1" x14ac:dyDescent="0.2">
      <c r="A326" s="195"/>
      <c r="B326" s="187"/>
      <c r="C326" s="183"/>
      <c r="D326" s="184"/>
      <c r="E326" s="188"/>
      <c r="F326" s="152">
        <f t="shared" si="0"/>
        <v>7080.1600000000008</v>
      </c>
      <c r="G326" s="4"/>
    </row>
    <row r="327" spans="1:7" hidden="1" x14ac:dyDescent="0.2">
      <c r="A327" s="195"/>
      <c r="B327" s="187"/>
      <c r="C327" s="183"/>
      <c r="D327" s="184"/>
      <c r="E327" s="185"/>
      <c r="F327" s="152">
        <f t="shared" si="0"/>
        <v>7080.1600000000008</v>
      </c>
    </row>
    <row r="328" spans="1:7" hidden="1" x14ac:dyDescent="0.2">
      <c r="A328" s="195"/>
      <c r="B328" s="187"/>
      <c r="C328" s="183"/>
      <c r="D328" s="184"/>
      <c r="E328" s="185"/>
      <c r="F328" s="152">
        <f t="shared" si="0"/>
        <v>7080.1600000000008</v>
      </c>
    </row>
    <row r="329" spans="1:7" s="13" customFormat="1" hidden="1" x14ac:dyDescent="0.2">
      <c r="A329" s="107"/>
      <c r="B329" s="30" t="s">
        <v>9</v>
      </c>
      <c r="C329" s="31"/>
      <c r="D329" s="153">
        <f>SUM(D318:D328)</f>
        <v>0</v>
      </c>
      <c r="E329" s="154">
        <f>SUM(E318:E328)</f>
        <v>0</v>
      </c>
      <c r="F329" s="152"/>
      <c r="G329" s="3"/>
    </row>
    <row r="330" spans="1:7" s="13" customFormat="1" hidden="1" x14ac:dyDescent="0.2">
      <c r="A330" s="27"/>
      <c r="B330" s="28"/>
      <c r="C330" s="8"/>
      <c r="D330" s="156"/>
      <c r="E330" s="157"/>
      <c r="F330" s="160"/>
      <c r="G330" s="3"/>
    </row>
    <row r="331" spans="1:7" s="34" customFormat="1" ht="15.75" hidden="1" x14ac:dyDescent="0.25">
      <c r="A331" s="27"/>
      <c r="B331" s="32"/>
      <c r="C331" s="26"/>
      <c r="D331" s="156"/>
      <c r="E331" s="157"/>
      <c r="F331" s="157"/>
      <c r="G331" s="33"/>
    </row>
    <row r="332" spans="1:7" ht="18" hidden="1" customHeight="1" x14ac:dyDescent="0.25">
      <c r="A332" s="269">
        <f>'Chart of Accounts'!A47</f>
        <v>5027</v>
      </c>
      <c r="B332" s="269" t="str">
        <f>'Chart of Accounts'!B47</f>
        <v>Expense 27</v>
      </c>
      <c r="C332" s="8"/>
      <c r="D332" s="156"/>
      <c r="E332" s="157"/>
      <c r="F332" s="160"/>
    </row>
    <row r="333" spans="1:7" s="1" customFormat="1" ht="18" hidden="1" customHeight="1" x14ac:dyDescent="0.2">
      <c r="A333" s="270"/>
      <c r="B333" s="74" t="s">
        <v>8</v>
      </c>
      <c r="C333" s="22"/>
      <c r="D333" s="161"/>
      <c r="E333" s="162"/>
      <c r="F333" s="163">
        <f>F328</f>
        <v>7080.1600000000008</v>
      </c>
      <c r="G333" s="4"/>
    </row>
    <row r="334" spans="1:7" s="1" customFormat="1" ht="12.75" hidden="1" customHeight="1" x14ac:dyDescent="0.2">
      <c r="A334" s="271"/>
      <c r="B334" s="187"/>
      <c r="C334" s="183"/>
      <c r="D334" s="184"/>
      <c r="E334" s="188"/>
      <c r="F334" s="152">
        <f>E334-D334+F333</f>
        <v>7080.1600000000008</v>
      </c>
      <c r="G334" s="4"/>
    </row>
    <row r="335" spans="1:7" s="1" customFormat="1" ht="12.75" hidden="1" customHeight="1" x14ac:dyDescent="0.2">
      <c r="A335" s="271"/>
      <c r="B335" s="187"/>
      <c r="C335" s="183"/>
      <c r="D335" s="184"/>
      <c r="E335" s="188"/>
      <c r="F335" s="152">
        <f>E335-D335+F334</f>
        <v>7080.1600000000008</v>
      </c>
      <c r="G335" s="4"/>
    </row>
    <row r="336" spans="1:7" ht="12.75" hidden="1" customHeight="1" x14ac:dyDescent="0.2">
      <c r="A336" s="271"/>
      <c r="B336" s="187"/>
      <c r="C336" s="183"/>
      <c r="D336" s="184"/>
      <c r="E336" s="185"/>
      <c r="F336" s="152">
        <f>E336-D336+F335</f>
        <v>7080.1600000000008</v>
      </c>
    </row>
    <row r="337" spans="1:7" ht="12.75" hidden="1" customHeight="1" x14ac:dyDescent="0.2">
      <c r="A337" s="271"/>
      <c r="B337" s="187"/>
      <c r="C337" s="183"/>
      <c r="D337" s="184"/>
      <c r="E337" s="185"/>
      <c r="F337" s="152">
        <f>E337-D337+F336</f>
        <v>7080.1600000000008</v>
      </c>
    </row>
    <row r="338" spans="1:7" s="13" customFormat="1" hidden="1" x14ac:dyDescent="0.2">
      <c r="A338" s="272"/>
      <c r="B338" s="30" t="s">
        <v>9</v>
      </c>
      <c r="C338" s="31"/>
      <c r="D338" s="153">
        <f>SUM(D334:D337)</f>
        <v>0</v>
      </c>
      <c r="E338" s="154">
        <f>SUM(E334:E337)</f>
        <v>0</v>
      </c>
      <c r="F338" s="152"/>
      <c r="G338" s="3"/>
    </row>
    <row r="339" spans="1:7" s="13" customFormat="1" hidden="1" x14ac:dyDescent="0.2">
      <c r="A339" s="27"/>
      <c r="B339" s="28"/>
      <c r="C339" s="8"/>
      <c r="D339" s="156"/>
      <c r="E339" s="157"/>
      <c r="F339" s="160"/>
      <c r="G339" s="3"/>
    </row>
    <row r="340" spans="1:7" s="13" customFormat="1" hidden="1" x14ac:dyDescent="0.2">
      <c r="A340" s="27"/>
      <c r="B340" s="28"/>
      <c r="C340" s="8"/>
      <c r="D340" s="156"/>
      <c r="E340" s="157"/>
      <c r="F340" s="160"/>
      <c r="G340" s="3"/>
    </row>
    <row r="341" spans="1:7" s="13" customFormat="1" ht="15.75" hidden="1" x14ac:dyDescent="0.25">
      <c r="A341" s="253">
        <f>'Chart of Accounts'!A48</f>
        <v>5028</v>
      </c>
      <c r="B341" s="253" t="str">
        <f>'Chart of Accounts'!B48</f>
        <v>Expense 28</v>
      </c>
      <c r="C341" s="8"/>
      <c r="D341" s="156"/>
      <c r="E341" s="157"/>
      <c r="F341" s="160"/>
      <c r="G341" s="3"/>
    </row>
    <row r="342" spans="1:7" s="13" customFormat="1" hidden="1" x14ac:dyDescent="0.2">
      <c r="A342" s="254"/>
      <c r="B342" s="74" t="s">
        <v>8</v>
      </c>
      <c r="C342" s="22"/>
      <c r="D342" s="161"/>
      <c r="E342" s="162"/>
      <c r="F342" s="163">
        <f>F337</f>
        <v>7080.1600000000008</v>
      </c>
      <c r="G342" s="3"/>
    </row>
    <row r="343" spans="1:7" s="13" customFormat="1" hidden="1" x14ac:dyDescent="0.2">
      <c r="A343" s="255"/>
      <c r="B343" s="187"/>
      <c r="C343" s="183"/>
      <c r="D343" s="184"/>
      <c r="E343" s="188"/>
      <c r="F343" s="152">
        <f>E343-D343+F342</f>
        <v>7080.1600000000008</v>
      </c>
      <c r="G343" s="3"/>
    </row>
    <row r="344" spans="1:7" s="13" customFormat="1" hidden="1" x14ac:dyDescent="0.2">
      <c r="A344" s="255"/>
      <c r="B344" s="187"/>
      <c r="C344" s="183"/>
      <c r="D344" s="184"/>
      <c r="E344" s="188"/>
      <c r="F344" s="152">
        <f>E344-D344+F343</f>
        <v>7080.1600000000008</v>
      </c>
      <c r="G344" s="3"/>
    </row>
    <row r="345" spans="1:7" s="13" customFormat="1" hidden="1" x14ac:dyDescent="0.2">
      <c r="A345" s="255"/>
      <c r="B345" s="187"/>
      <c r="C345" s="183"/>
      <c r="D345" s="184"/>
      <c r="E345" s="185"/>
      <c r="F345" s="152">
        <f>E345-D345+F344</f>
        <v>7080.1600000000008</v>
      </c>
      <c r="G345" s="3"/>
    </row>
    <row r="346" spans="1:7" s="13" customFormat="1" hidden="1" x14ac:dyDescent="0.2">
      <c r="A346" s="255"/>
      <c r="B346" s="187"/>
      <c r="C346" s="183"/>
      <c r="D346" s="184"/>
      <c r="E346" s="185"/>
      <c r="F346" s="152">
        <f>E346-D346+F345</f>
        <v>7080.1600000000008</v>
      </c>
      <c r="G346" s="3"/>
    </row>
    <row r="347" spans="1:7" s="13" customFormat="1" hidden="1" x14ac:dyDescent="0.2">
      <c r="A347" s="256"/>
      <c r="B347" s="30" t="s">
        <v>9</v>
      </c>
      <c r="C347" s="31"/>
      <c r="D347" s="153">
        <f>SUM(D343:D346)</f>
        <v>0</v>
      </c>
      <c r="E347" s="154">
        <f>SUM(E343:E346)</f>
        <v>0</v>
      </c>
      <c r="F347" s="152"/>
      <c r="G347" s="3"/>
    </row>
    <row r="348" spans="1:7" s="13" customFormat="1" hidden="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5955.3100000000013</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740.26</v>
      </c>
      <c r="E351" s="166">
        <f>E15+E24+E33+E42+E51+E60+E69+E78+E87+E97+E106+E115+E124+E133+E142+E151+E160+E169+E178+E187+E196+E205+E214+E223+E232+E241+E250+E259+E268+E277+E286+E295+E304+E313+E329+E338+E347</f>
        <v>1865.11</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7080.1600000000008</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sortState ref="A93:E96">
    <sortCondition ref="A93:A96"/>
  </sortState>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9" tint="-0.499984740745262"/>
    <pageSetUpPr fitToPage="1"/>
  </sheetPr>
  <dimension ref="A1:O60"/>
  <sheetViews>
    <sheetView workbookViewId="0">
      <selection activeCell="A32" sqref="A32:XFD50"/>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 min="15" max="15" width="10.85546875" bestFit="1"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47</v>
      </c>
      <c r="B4" s="461"/>
      <c r="C4" s="461"/>
      <c r="D4" s="461"/>
      <c r="E4" s="278">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0">
        <f>'P&amp;L FEB'!G55</f>
        <v>5955.3100000000013</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'GL-MAR'!E15-'GL-MAR'!D15</f>
        <v>820</v>
      </c>
      <c r="F11" s="127"/>
      <c r="G11" s="82"/>
    </row>
    <row r="12" spans="1:7" ht="14.25" x14ac:dyDescent="0.2">
      <c r="A12" s="67"/>
      <c r="B12" s="126">
        <f>'Chart of Accounts'!A7</f>
        <v>4002</v>
      </c>
      <c r="C12" s="126" t="str">
        <f>'Chart of Accounts'!B7</f>
        <v>Swag</v>
      </c>
      <c r="D12" s="127"/>
      <c r="E12" s="128">
        <f>'GL-MAR'!E24-'GL-MAR'!D24</f>
        <v>1045.1099999999999</v>
      </c>
      <c r="F12" s="127"/>
      <c r="G12" s="82"/>
    </row>
    <row r="13" spans="1:7" ht="14.25" x14ac:dyDescent="0.2">
      <c r="A13" s="67"/>
      <c r="B13" s="126">
        <f>'Chart of Accounts'!A8</f>
        <v>4003</v>
      </c>
      <c r="C13" s="126" t="str">
        <f>'Chart of Accounts'!B8</f>
        <v>Party Revenue (Tickets, Raffles, etc.)</v>
      </c>
      <c r="D13" s="127"/>
      <c r="E13" s="128">
        <f>'GL-MAR'!E33-'GL-MAR'!D33</f>
        <v>0</v>
      </c>
      <c r="F13" s="127"/>
      <c r="G13" s="82"/>
    </row>
    <row r="14" spans="1:7" ht="14.25" x14ac:dyDescent="0.2">
      <c r="A14" s="67"/>
      <c r="B14" s="126">
        <f>'Chart of Accounts'!A9</f>
        <v>4004</v>
      </c>
      <c r="C14" s="126" t="str">
        <f>'Chart of Accounts'!B9</f>
        <v>Income 4</v>
      </c>
      <c r="D14" s="127"/>
      <c r="E14" s="128">
        <f>'GL-MAR'!E42-'GL-MAR'!D42</f>
        <v>0</v>
      </c>
      <c r="F14" s="127"/>
      <c r="G14" s="82"/>
    </row>
    <row r="15" spans="1:7" ht="14.25" x14ac:dyDescent="0.2">
      <c r="A15" s="67"/>
      <c r="B15" s="126">
        <f>'Chart of Accounts'!A10</f>
        <v>4005</v>
      </c>
      <c r="C15" s="126" t="str">
        <f>'Chart of Accounts'!B10</f>
        <v>Income 5</v>
      </c>
      <c r="D15" s="127"/>
      <c r="E15" s="128">
        <f>'GL-MAR'!E51-'GL-MAR'!D51</f>
        <v>0</v>
      </c>
      <c r="F15" s="127"/>
      <c r="G15" s="82"/>
    </row>
    <row r="16" spans="1:7" ht="14.25" x14ac:dyDescent="0.2">
      <c r="A16" s="67"/>
      <c r="B16" s="126">
        <f>'Chart of Accounts'!A11</f>
        <v>4006</v>
      </c>
      <c r="C16" s="126" t="str">
        <f>'Chart of Accounts'!B11</f>
        <v>Income 6</v>
      </c>
      <c r="D16" s="127"/>
      <c r="E16" s="128">
        <f>'GL-MAR'!E60-'GL-MAR'!D60</f>
        <v>0</v>
      </c>
      <c r="F16" s="127"/>
      <c r="G16" s="82"/>
    </row>
    <row r="17" spans="1:15" ht="14.25" x14ac:dyDescent="0.2">
      <c r="A17" s="67"/>
      <c r="B17" s="126">
        <f>'Chart of Accounts'!A12</f>
        <v>4007</v>
      </c>
      <c r="C17" s="126" t="str">
        <f>'Chart of Accounts'!B12</f>
        <v>Income 7</v>
      </c>
      <c r="D17" s="127"/>
      <c r="E17" s="128">
        <f>'GL-MAR'!E69-'GL-MAR'!D69</f>
        <v>0</v>
      </c>
      <c r="F17" s="127"/>
      <c r="G17" s="82"/>
    </row>
    <row r="18" spans="1:15" ht="14.25" x14ac:dyDescent="0.2">
      <c r="A18" s="67"/>
      <c r="B18" s="126">
        <f>'Chart of Accounts'!A13</f>
        <v>4008</v>
      </c>
      <c r="C18" s="126" t="str">
        <f>'Chart of Accounts'!B13</f>
        <v>Income 8</v>
      </c>
      <c r="D18" s="127"/>
      <c r="E18" s="128">
        <f>'GL-MAR'!E78-'GL-MAR'!D78</f>
        <v>0</v>
      </c>
      <c r="F18" s="127"/>
      <c r="G18" s="82"/>
      <c r="O18" s="40"/>
    </row>
    <row r="19" spans="1:15" ht="14.25" x14ac:dyDescent="0.2">
      <c r="A19" s="67"/>
      <c r="B19" s="126">
        <f>'Chart of Accounts'!A14</f>
        <v>4009</v>
      </c>
      <c r="C19" s="126" t="str">
        <f>'Chart of Accounts'!B14</f>
        <v>Income 9</v>
      </c>
      <c r="D19" s="127"/>
      <c r="E19" s="128">
        <f>'GL-MAR'!E87-'GL-MAR'!D87</f>
        <v>0</v>
      </c>
      <c r="F19" s="127"/>
      <c r="G19" s="82"/>
    </row>
    <row r="20" spans="1:15" ht="15.75" x14ac:dyDescent="0.25">
      <c r="A20" s="67"/>
      <c r="B20" s="129"/>
      <c r="C20" s="130" t="s">
        <v>6</v>
      </c>
      <c r="D20" s="131"/>
      <c r="E20" s="132"/>
      <c r="F20" s="129"/>
      <c r="G20" s="133">
        <f>SUM(E11:E19)</f>
        <v>1865.11</v>
      </c>
    </row>
    <row r="21" spans="1:15" ht="18.75" x14ac:dyDescent="0.3">
      <c r="A21" s="67"/>
      <c r="B21" s="124"/>
      <c r="C21" s="134"/>
      <c r="D21" s="134"/>
      <c r="E21" s="135"/>
      <c r="F21" s="124"/>
      <c r="G21" s="136"/>
    </row>
    <row r="22" spans="1:15" ht="18" x14ac:dyDescent="0.25">
      <c r="A22" s="67"/>
      <c r="B22" s="123" t="s">
        <v>5</v>
      </c>
      <c r="C22" s="124"/>
      <c r="D22" s="123"/>
      <c r="E22" s="125"/>
      <c r="F22" s="124"/>
      <c r="G22" s="136"/>
    </row>
    <row r="23" spans="1:15" ht="14.25" x14ac:dyDescent="0.2">
      <c r="A23" s="67"/>
      <c r="B23" s="127">
        <f>'Chart of Accounts'!A18</f>
        <v>5001</v>
      </c>
      <c r="C23" s="127" t="str">
        <f>'Chart of Accounts'!B18</f>
        <v>PayPal Fees</v>
      </c>
      <c r="D23" s="137"/>
      <c r="E23" s="128">
        <f>'GL-MAR'!D97-'GL-MAR'!E97</f>
        <v>28.790000000000003</v>
      </c>
      <c r="F23" s="124"/>
      <c r="G23" s="136"/>
    </row>
    <row r="24" spans="1:15" ht="14.25" x14ac:dyDescent="0.2">
      <c r="A24" s="67"/>
      <c r="B24" s="127">
        <f>'Chart of Accounts'!A19</f>
        <v>5002</v>
      </c>
      <c r="C24" s="127" t="str">
        <f>'Chart of Accounts'!B19</f>
        <v>International Dues</v>
      </c>
      <c r="D24" s="137"/>
      <c r="E24" s="128">
        <f>'GL-MAR'!D106-'GL-MAR'!E106</f>
        <v>432</v>
      </c>
      <c r="F24" s="124"/>
      <c r="G24" s="136"/>
    </row>
    <row r="25" spans="1:15" ht="14.25" x14ac:dyDescent="0.2">
      <c r="A25" s="67"/>
      <c r="B25" s="127">
        <f>'Chart of Accounts'!A20</f>
        <v>5003</v>
      </c>
      <c r="C25" s="127" t="str">
        <f>'Chart of Accounts'!B20</f>
        <v>Web Site</v>
      </c>
      <c r="D25" s="137"/>
      <c r="E25" s="128">
        <f>'GL-MAR'!D115-'GL-MAR'!E115</f>
        <v>106.9</v>
      </c>
      <c r="F25" s="124"/>
      <c r="G25" s="136"/>
    </row>
    <row r="26" spans="1:15" ht="14.25" x14ac:dyDescent="0.2">
      <c r="A26" s="67"/>
      <c r="B26" s="127">
        <f>'Chart of Accounts'!A21</f>
        <v>5004</v>
      </c>
      <c r="C26" s="127" t="str">
        <f>'Chart of Accounts'!B21</f>
        <v>P.O. Box</v>
      </c>
      <c r="D26" s="137"/>
      <c r="E26" s="128">
        <f>'GL-MAR'!D124-'GL-MAR'!E124</f>
        <v>172.57</v>
      </c>
      <c r="F26" s="124"/>
      <c r="G26" s="136"/>
    </row>
    <row r="27" spans="1:15" ht="14.25" x14ac:dyDescent="0.2">
      <c r="A27" s="67"/>
      <c r="B27" s="127">
        <f>'Chart of Accounts'!A22</f>
        <v>5005</v>
      </c>
      <c r="C27" s="127" t="str">
        <f>'Chart of Accounts'!B22</f>
        <v>Charitable Giving</v>
      </c>
      <c r="D27" s="137"/>
      <c r="E27" s="128">
        <f>'GL-MAR'!D133-'GL-MAR'!E133</f>
        <v>0</v>
      </c>
      <c r="F27" s="124"/>
      <c r="G27" s="136"/>
    </row>
    <row r="28" spans="1:15" ht="14.25" x14ac:dyDescent="0.2">
      <c r="A28" s="67"/>
      <c r="B28" s="127">
        <f>'Chart of Accounts'!A23</f>
        <v>5006</v>
      </c>
      <c r="C28" s="127" t="str">
        <f>'Chart of Accounts'!B23</f>
        <v>Run Expenses</v>
      </c>
      <c r="D28" s="137"/>
      <c r="E28" s="128">
        <f>'GL-MAR'!D142-'GL-MAR'!E142</f>
        <v>0</v>
      </c>
      <c r="F28" s="124"/>
      <c r="G28" s="136"/>
    </row>
    <row r="29" spans="1:15" ht="14.25" x14ac:dyDescent="0.2">
      <c r="A29" s="67"/>
      <c r="B29" s="127">
        <f>'Chart of Accounts'!A24</f>
        <v>5007</v>
      </c>
      <c r="C29" s="127" t="str">
        <f>'Chart of Accounts'!B24</f>
        <v>Shane Smith</v>
      </c>
      <c r="D29" s="137"/>
      <c r="E29" s="128">
        <f>'GL-MAR'!D151-'GL-MAR'!E151</f>
        <v>0</v>
      </c>
      <c r="F29" s="124"/>
      <c r="G29" s="136"/>
    </row>
    <row r="30" spans="1:15" ht="14.25" x14ac:dyDescent="0.2">
      <c r="A30" s="67"/>
      <c r="B30" s="127">
        <f>'Chart of Accounts'!A25</f>
        <v>5008</v>
      </c>
      <c r="C30" s="127" t="str">
        <f>'Chart of Accounts'!B25</f>
        <v>Chapter Party</v>
      </c>
      <c r="D30" s="137"/>
      <c r="E30" s="128">
        <f>'GL-MAR'!D160-'GL-MAR'!E160</f>
        <v>0</v>
      </c>
      <c r="F30" s="124"/>
      <c r="G30" s="136"/>
    </row>
    <row r="31" spans="1:15" ht="14.25" x14ac:dyDescent="0.2">
      <c r="A31" s="67"/>
      <c r="B31" s="127">
        <f>'Chart of Accounts'!A26</f>
        <v>5009</v>
      </c>
      <c r="C31" s="127" t="str">
        <f>'Chart of Accounts'!B26</f>
        <v>NY State Party</v>
      </c>
      <c r="D31" s="137"/>
      <c r="E31" s="128">
        <f>'GL-MAR'!D169-'GL-MAR'!E169</f>
        <v>0</v>
      </c>
      <c r="F31" s="124"/>
      <c r="G31" s="136"/>
    </row>
    <row r="32" spans="1:15" ht="14.25" hidden="1" x14ac:dyDescent="0.2">
      <c r="A32" s="67"/>
      <c r="B32" s="127">
        <f>'Chart of Accounts'!A28</f>
        <v>5010</v>
      </c>
      <c r="C32" s="127" t="str">
        <f>'Chart of Accounts'!B28</f>
        <v>Expense 10</v>
      </c>
      <c r="D32" s="137"/>
      <c r="E32" s="128">
        <f>'GL-MAR'!D178-'GL-MAR'!E178</f>
        <v>0</v>
      </c>
      <c r="F32" s="124"/>
      <c r="G32" s="136"/>
    </row>
    <row r="33" spans="1:7" ht="14.25" hidden="1" x14ac:dyDescent="0.2">
      <c r="A33" s="67"/>
      <c r="B33" s="127">
        <f>'Chart of Accounts'!A29</f>
        <v>5011</v>
      </c>
      <c r="C33" s="127" t="str">
        <f>'Chart of Accounts'!B29</f>
        <v>Expense 11</v>
      </c>
      <c r="D33" s="137"/>
      <c r="E33" s="128">
        <f>'GL-MAR'!D187-'GL-MAR'!E187</f>
        <v>0</v>
      </c>
      <c r="F33" s="124"/>
      <c r="G33" s="136"/>
    </row>
    <row r="34" spans="1:7" ht="14.25" hidden="1" x14ac:dyDescent="0.2">
      <c r="A34" s="67"/>
      <c r="B34" s="127">
        <f>'Chart of Accounts'!A30</f>
        <v>5012</v>
      </c>
      <c r="C34" s="127" t="str">
        <f>'Chart of Accounts'!B30</f>
        <v>Expense 12</v>
      </c>
      <c r="D34" s="137"/>
      <c r="E34" s="128">
        <f>'GL-MAR'!D196-'GL-MAR'!E196</f>
        <v>0</v>
      </c>
      <c r="F34" s="124"/>
      <c r="G34" s="136"/>
    </row>
    <row r="35" spans="1:7" ht="14.25" hidden="1" x14ac:dyDescent="0.2">
      <c r="A35" s="67"/>
      <c r="B35" s="127">
        <f>'Chart of Accounts'!A31</f>
        <v>5013</v>
      </c>
      <c r="C35" s="127" t="str">
        <f>'Chart of Accounts'!B31</f>
        <v>Expense 13</v>
      </c>
      <c r="D35" s="137"/>
      <c r="E35" s="128">
        <f>'GL-MAR'!D205-'GL-MAR'!E205</f>
        <v>0</v>
      </c>
      <c r="F35" s="124"/>
      <c r="G35" s="136"/>
    </row>
    <row r="36" spans="1:7" ht="14.25" hidden="1" x14ac:dyDescent="0.2">
      <c r="A36" s="67"/>
      <c r="B36" s="127">
        <f>'Chart of Accounts'!A33</f>
        <v>5014</v>
      </c>
      <c r="C36" s="127" t="str">
        <f>'Chart of Accounts'!B33</f>
        <v>Expense 14</v>
      </c>
      <c r="D36" s="137"/>
      <c r="E36" s="128">
        <f>'GL-MAR'!D214-'GL-MAR'!E214</f>
        <v>0</v>
      </c>
      <c r="F36" s="124"/>
      <c r="G36" s="136"/>
    </row>
    <row r="37" spans="1:7" ht="14.25" hidden="1" x14ac:dyDescent="0.2">
      <c r="A37" s="67"/>
      <c r="B37" s="127">
        <f>'Chart of Accounts'!A34</f>
        <v>5015</v>
      </c>
      <c r="C37" s="127" t="str">
        <f>'Chart of Accounts'!B34</f>
        <v>Expense 15</v>
      </c>
      <c r="D37" s="137"/>
      <c r="E37" s="128">
        <f>'GL-MAR'!D223-'GL-MAR'!E223</f>
        <v>0</v>
      </c>
      <c r="F37" s="124"/>
      <c r="G37" s="136"/>
    </row>
    <row r="38" spans="1:7" ht="14.25" hidden="1" x14ac:dyDescent="0.2">
      <c r="A38" s="67"/>
      <c r="B38" s="127">
        <f>'Chart of Accounts'!A35</f>
        <v>5016</v>
      </c>
      <c r="C38" s="127" t="str">
        <f>'Chart of Accounts'!B35</f>
        <v>Expense 16</v>
      </c>
      <c r="D38" s="137"/>
      <c r="E38" s="128">
        <f>'GL-MAR'!D232-'GL-MAR'!E232</f>
        <v>0</v>
      </c>
      <c r="F38" s="124"/>
      <c r="G38" s="136"/>
    </row>
    <row r="39" spans="1:7" ht="14.25" hidden="1" x14ac:dyDescent="0.2">
      <c r="A39" s="67"/>
      <c r="B39" s="127">
        <f>'Chart of Accounts'!A36</f>
        <v>5017</v>
      </c>
      <c r="C39" s="127" t="str">
        <f>'Chart of Accounts'!B36</f>
        <v>Expense 17</v>
      </c>
      <c r="D39" s="137"/>
      <c r="E39" s="128">
        <f>'GL-MAR'!D241-'GL-MAR'!E241</f>
        <v>0</v>
      </c>
      <c r="F39" s="124"/>
      <c r="G39" s="136"/>
    </row>
    <row r="40" spans="1:7" ht="14.25" hidden="1" x14ac:dyDescent="0.2">
      <c r="A40" s="67"/>
      <c r="B40" s="127">
        <f>'Chart of Accounts'!A38</f>
        <v>5018</v>
      </c>
      <c r="C40" s="127" t="str">
        <f>'Chart of Accounts'!B38</f>
        <v>Expense 18</v>
      </c>
      <c r="D40" s="137"/>
      <c r="E40" s="128">
        <f>'GL-MAR'!D250-'GL-MAR'!E250</f>
        <v>0</v>
      </c>
      <c r="F40" s="124"/>
      <c r="G40" s="136"/>
    </row>
    <row r="41" spans="1:7" ht="14.25" hidden="1" x14ac:dyDescent="0.2">
      <c r="A41" s="67"/>
      <c r="B41" s="127">
        <f>'Chart of Accounts'!A39</f>
        <v>5019</v>
      </c>
      <c r="C41" s="127" t="str">
        <f>'Chart of Accounts'!B39</f>
        <v>Expense 19</v>
      </c>
      <c r="D41" s="137"/>
      <c r="E41" s="128">
        <f>'GL-MAR'!D259-'GL-MAR'!E259</f>
        <v>0</v>
      </c>
      <c r="F41" s="124"/>
      <c r="G41" s="136"/>
    </row>
    <row r="42" spans="1:7" ht="14.25" hidden="1" x14ac:dyDescent="0.2">
      <c r="A42" s="67"/>
      <c r="B42" s="127">
        <f>'Chart of Accounts'!A40</f>
        <v>5020</v>
      </c>
      <c r="C42" s="127" t="str">
        <f>'Chart of Accounts'!B40</f>
        <v>Expense 20</v>
      </c>
      <c r="D42" s="137"/>
      <c r="E42" s="128">
        <f>'GL-MAR'!D268-'GL-MAR'!E268</f>
        <v>0</v>
      </c>
      <c r="F42" s="124"/>
      <c r="G42" s="136"/>
    </row>
    <row r="43" spans="1:7" ht="14.25" hidden="1" x14ac:dyDescent="0.2">
      <c r="A43" s="67"/>
      <c r="B43" s="127">
        <f>'Chart of Accounts'!A41</f>
        <v>5021</v>
      </c>
      <c r="C43" s="127" t="str">
        <f>'Chart of Accounts'!B41</f>
        <v>Expense 21</v>
      </c>
      <c r="D43" s="137"/>
      <c r="E43" s="128">
        <f>'GL-MAR'!D277-'GL-MAR'!E277</f>
        <v>0</v>
      </c>
      <c r="F43" s="124"/>
      <c r="G43" s="136"/>
    </row>
    <row r="44" spans="1:7" ht="14.25" hidden="1" x14ac:dyDescent="0.2">
      <c r="A44" s="67"/>
      <c r="B44" s="127">
        <f>'Chart of Accounts'!A42</f>
        <v>5022</v>
      </c>
      <c r="C44" s="127" t="str">
        <f>'Chart of Accounts'!B42</f>
        <v>Expense 22</v>
      </c>
      <c r="D44" s="137"/>
      <c r="E44" s="128">
        <f>'GL-MAR'!D286-'GL-MAR'!E286</f>
        <v>0</v>
      </c>
      <c r="F44" s="124"/>
      <c r="G44" s="136"/>
    </row>
    <row r="45" spans="1:7" ht="14.25" hidden="1" x14ac:dyDescent="0.2">
      <c r="A45" s="67"/>
      <c r="B45" s="127">
        <f>'Chart of Accounts'!A43</f>
        <v>5023</v>
      </c>
      <c r="C45" s="127" t="str">
        <f>'Chart of Accounts'!B43</f>
        <v>Expense 23</v>
      </c>
      <c r="D45" s="137"/>
      <c r="E45" s="128">
        <f>'GL-MAR'!D295-'GL-MAR'!E295</f>
        <v>0</v>
      </c>
      <c r="F45" s="124"/>
      <c r="G45" s="136"/>
    </row>
    <row r="46" spans="1:7" ht="14.25" hidden="1" x14ac:dyDescent="0.2">
      <c r="A46" s="67"/>
      <c r="B46" s="127">
        <f>'Chart of Accounts'!A44</f>
        <v>5024</v>
      </c>
      <c r="C46" s="127" t="str">
        <f>'Chart of Accounts'!B44</f>
        <v>Expense 24</v>
      </c>
      <c r="D46" s="137"/>
      <c r="E46" s="128">
        <f>'GL-MAR'!D304-'GL-MAR'!E304</f>
        <v>0</v>
      </c>
      <c r="F46" s="124"/>
      <c r="G46" s="136"/>
    </row>
    <row r="47" spans="1:7" ht="14.25" hidden="1" x14ac:dyDescent="0.2">
      <c r="A47" s="67"/>
      <c r="B47" s="127">
        <f>'Chart of Accounts'!A45</f>
        <v>5025</v>
      </c>
      <c r="C47" s="127" t="str">
        <f>'Chart of Accounts'!B45</f>
        <v>Expense 25</v>
      </c>
      <c r="D47" s="137"/>
      <c r="E47" s="128">
        <f>'GL-MAR'!D313-'GL-MAR'!E313</f>
        <v>0</v>
      </c>
      <c r="F47" s="124"/>
      <c r="G47" s="136"/>
    </row>
    <row r="48" spans="1:7" ht="14.25" hidden="1" x14ac:dyDescent="0.2">
      <c r="A48" s="67"/>
      <c r="B48" s="127">
        <f>'Chart of Accounts'!A46</f>
        <v>5026</v>
      </c>
      <c r="C48" s="127" t="str">
        <f>'Chart of Accounts'!B46</f>
        <v>Expense 26</v>
      </c>
      <c r="D48" s="137"/>
      <c r="E48" s="128">
        <f>'GL-MAR'!D329-'GL-MAR'!E329</f>
        <v>0</v>
      </c>
      <c r="F48" s="124"/>
      <c r="G48" s="136"/>
    </row>
    <row r="49" spans="1:7" ht="14.25" hidden="1" x14ac:dyDescent="0.2">
      <c r="A49" s="67"/>
      <c r="B49" s="127">
        <f>'Chart of Accounts'!A47</f>
        <v>5027</v>
      </c>
      <c r="C49" s="127" t="str">
        <f>'Chart of Accounts'!B47</f>
        <v>Expense 27</v>
      </c>
      <c r="D49" s="137"/>
      <c r="E49" s="128">
        <f>'GL-MAR'!D338-'GL-MAR'!E338</f>
        <v>0</v>
      </c>
      <c r="F49" s="124"/>
      <c r="G49" s="136"/>
    </row>
    <row r="50" spans="1:7" ht="14.25" hidden="1" x14ac:dyDescent="0.2">
      <c r="A50" s="67"/>
      <c r="B50" s="127">
        <f>'Chart of Accounts'!A48</f>
        <v>5028</v>
      </c>
      <c r="C50" s="127" t="str">
        <f>'Chart of Accounts'!B48</f>
        <v>Expense 28</v>
      </c>
      <c r="D50" s="137"/>
      <c r="E50" s="128">
        <f>'GL-MAR'!D347-'GL-MAR'!E347</f>
        <v>0</v>
      </c>
      <c r="F50" s="124"/>
      <c r="G50" s="136"/>
    </row>
    <row r="51" spans="1:7" ht="15.75" x14ac:dyDescent="0.25">
      <c r="A51" s="67"/>
      <c r="B51" s="129"/>
      <c r="C51" s="130" t="s">
        <v>7</v>
      </c>
      <c r="D51" s="131"/>
      <c r="E51" s="132"/>
      <c r="F51" s="129"/>
      <c r="G51" s="133">
        <f>SUM(E23:E50)</f>
        <v>740.26</v>
      </c>
    </row>
    <row r="52" spans="1:7" ht="18" x14ac:dyDescent="0.25">
      <c r="A52" s="67"/>
      <c r="B52" s="124"/>
      <c r="C52" s="138"/>
      <c r="D52" s="139"/>
      <c r="E52" s="140"/>
      <c r="F52" s="124"/>
      <c r="G52" s="136"/>
    </row>
    <row r="53" spans="1:7" ht="15.75" x14ac:dyDescent="0.25">
      <c r="A53" s="67"/>
      <c r="B53" s="141" t="s">
        <v>38</v>
      </c>
      <c r="C53" s="142"/>
      <c r="D53" s="143"/>
      <c r="E53" s="144"/>
      <c r="F53" s="142"/>
      <c r="G53" s="145">
        <f>G20-G51</f>
        <v>1124.8499999999999</v>
      </c>
    </row>
    <row r="54" spans="1:7" ht="18" x14ac:dyDescent="0.25">
      <c r="A54" s="67"/>
      <c r="B54" s="124"/>
      <c r="C54" s="146"/>
      <c r="D54" s="146"/>
      <c r="E54" s="147"/>
      <c r="F54" s="124"/>
      <c r="G54" s="136"/>
    </row>
    <row r="55" spans="1:7" ht="15.75" x14ac:dyDescent="0.25">
      <c r="A55" s="67"/>
      <c r="B55" s="148" t="s">
        <v>14</v>
      </c>
      <c r="C55" s="148"/>
      <c r="D55" s="148"/>
      <c r="E55" s="149"/>
      <c r="F55" s="148"/>
      <c r="G55" s="150">
        <f>G8+G53</f>
        <v>7080.1600000000017</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D4"/>
  </mergeCells>
  <pageMargins left="0.75" right="0.75" top="1" bottom="1" header="0.5" footer="0.5"/>
  <pageSetup scale="78"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rgb="FF92D050"/>
    <pageSetUpPr fitToPage="1"/>
  </sheetPr>
  <dimension ref="A1:G60"/>
  <sheetViews>
    <sheetView topLeftCell="A4" workbookViewId="0">
      <selection activeCell="G15" sqref="G15"/>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2" t="s">
        <v>40</v>
      </c>
      <c r="B4" s="462"/>
      <c r="C4" s="462"/>
      <c r="D4" s="462"/>
      <c r="E4" s="462"/>
      <c r="F4" s="462"/>
      <c r="G4" s="462"/>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0">
        <f>'P&amp;L Jan'!G8</f>
        <v>5043.6000000000004</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'P&amp;L Jan'!E11+'P&amp;L FEB'!E11+'P&amp;L Mar '!E11</f>
        <v>1788.44</v>
      </c>
      <c r="F11" s="127"/>
      <c r="G11" s="82"/>
    </row>
    <row r="12" spans="1:7" ht="14.25" x14ac:dyDescent="0.2">
      <c r="A12" s="67"/>
      <c r="B12" s="126">
        <f>'Chart of Accounts'!A7</f>
        <v>4002</v>
      </c>
      <c r="C12" s="126" t="str">
        <f>'Chart of Accounts'!B7</f>
        <v>Swag</v>
      </c>
      <c r="D12" s="127"/>
      <c r="E12" s="128">
        <f>'P&amp;L Jan'!E12+'P&amp;L FEB'!E12+'P&amp;L Mar '!E12</f>
        <v>1045.1099999999999</v>
      </c>
      <c r="F12" s="127"/>
      <c r="G12" s="82"/>
    </row>
    <row r="13" spans="1:7" ht="14.25" x14ac:dyDescent="0.2">
      <c r="A13" s="67"/>
      <c r="B13" s="126">
        <f>'Chart of Accounts'!A8</f>
        <v>4003</v>
      </c>
      <c r="C13" s="126" t="str">
        <f>'Chart of Accounts'!B8</f>
        <v>Party Revenue (Tickets, Raffles, etc.)</v>
      </c>
      <c r="D13" s="127"/>
      <c r="E13" s="128">
        <f>'P&amp;L Jan'!E13+'P&amp;L FEB'!E13+'P&amp;L Mar '!E13</f>
        <v>-56.73</v>
      </c>
      <c r="F13" s="127"/>
      <c r="G13" s="82"/>
    </row>
    <row r="14" spans="1:7" ht="14.25" x14ac:dyDescent="0.2">
      <c r="A14" s="67"/>
      <c r="B14" s="126">
        <f>'Chart of Accounts'!A9</f>
        <v>4004</v>
      </c>
      <c r="C14" s="126" t="str">
        <f>'Chart of Accounts'!B9</f>
        <v>Income 4</v>
      </c>
      <c r="D14" s="127"/>
      <c r="E14" s="128">
        <f>'P&amp;L Jan'!E14+'P&amp;L FEB'!E14+'P&amp;L Mar '!E14</f>
        <v>0</v>
      </c>
      <c r="F14" s="127"/>
      <c r="G14" s="82"/>
    </row>
    <row r="15" spans="1:7" ht="14.25" x14ac:dyDescent="0.2">
      <c r="A15" s="67"/>
      <c r="B15" s="126">
        <f>'Chart of Accounts'!A10</f>
        <v>4005</v>
      </c>
      <c r="C15" s="126" t="str">
        <f>'Chart of Accounts'!B10</f>
        <v>Income 5</v>
      </c>
      <c r="D15" s="127"/>
      <c r="E15" s="128">
        <f>'P&amp;L Jan'!E15+'P&amp;L FEB'!E15+'P&amp;L Mar '!E15</f>
        <v>0</v>
      </c>
      <c r="F15" s="127"/>
      <c r="G15" s="82"/>
    </row>
    <row r="16" spans="1:7" ht="14.25" x14ac:dyDescent="0.2">
      <c r="A16" s="67"/>
      <c r="B16" s="126">
        <f>'Chart of Accounts'!A11</f>
        <v>4006</v>
      </c>
      <c r="C16" s="126" t="str">
        <f>'Chart of Accounts'!B11</f>
        <v>Income 6</v>
      </c>
      <c r="D16" s="127"/>
      <c r="E16" s="128">
        <f>'P&amp;L Jan'!E16+'P&amp;L FEB'!E16+'P&amp;L Mar '!E16</f>
        <v>0</v>
      </c>
      <c r="F16" s="127"/>
      <c r="G16" s="82"/>
    </row>
    <row r="17" spans="1:7" ht="14.25" x14ac:dyDescent="0.2">
      <c r="A17" s="67"/>
      <c r="B17" s="126">
        <f>'Chart of Accounts'!A12</f>
        <v>4007</v>
      </c>
      <c r="C17" s="126" t="str">
        <f>'Chart of Accounts'!B12</f>
        <v>Income 7</v>
      </c>
      <c r="D17" s="127"/>
      <c r="E17" s="128">
        <f>'P&amp;L Jan'!E17+'P&amp;L FEB'!E17+'P&amp;L Mar '!E17</f>
        <v>0</v>
      </c>
      <c r="F17" s="127"/>
      <c r="G17" s="82"/>
    </row>
    <row r="18" spans="1:7" ht="14.25" x14ac:dyDescent="0.2">
      <c r="A18" s="67"/>
      <c r="B18" s="126">
        <f>'Chart of Accounts'!A13</f>
        <v>4008</v>
      </c>
      <c r="C18" s="126" t="str">
        <f>'Chart of Accounts'!B13</f>
        <v>Income 8</v>
      </c>
      <c r="D18" s="127"/>
      <c r="E18" s="128">
        <f>'P&amp;L Jan'!E18+'P&amp;L FEB'!E18+'P&amp;L Mar '!E18</f>
        <v>0</v>
      </c>
      <c r="F18" s="127"/>
      <c r="G18" s="82"/>
    </row>
    <row r="19" spans="1:7" ht="14.25" x14ac:dyDescent="0.2">
      <c r="A19" s="67"/>
      <c r="B19" s="126">
        <f>'Chart of Accounts'!A14</f>
        <v>4009</v>
      </c>
      <c r="C19" s="126" t="str">
        <f>'Chart of Accounts'!B14</f>
        <v>Income 9</v>
      </c>
      <c r="D19" s="127"/>
      <c r="E19" s="128">
        <f>'P&amp;L Jan'!E19+'P&amp;L FEB'!E19+'P&amp;L Mar '!E19</f>
        <v>0</v>
      </c>
      <c r="F19" s="127"/>
      <c r="G19" s="82"/>
    </row>
    <row r="20" spans="1:7" ht="15.75" x14ac:dyDescent="0.25">
      <c r="A20" s="67"/>
      <c r="B20" s="129"/>
      <c r="C20" s="130" t="s">
        <v>6</v>
      </c>
      <c r="D20" s="131"/>
      <c r="E20" s="132"/>
      <c r="F20" s="129"/>
      <c r="G20" s="133">
        <f>SUM(E11:E19)</f>
        <v>2776.82</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'P&amp;L Jan'!E23+'P&amp;L FEB'!E23+'P&amp;L Mar '!E23</f>
        <v>28.790000000000003</v>
      </c>
      <c r="F23" s="124"/>
      <c r="G23" s="136"/>
    </row>
    <row r="24" spans="1:7" ht="14.25" x14ac:dyDescent="0.2">
      <c r="A24" s="67"/>
      <c r="B24" s="127">
        <f>'Chart of Accounts'!A19</f>
        <v>5002</v>
      </c>
      <c r="C24" s="127" t="str">
        <f>'Chart of Accounts'!B19</f>
        <v>International Dues</v>
      </c>
      <c r="D24" s="137"/>
      <c r="E24" s="128">
        <f>'P&amp;L Jan'!E24+'P&amp;L FEB'!E24+'P&amp;L Mar '!E24</f>
        <v>432</v>
      </c>
      <c r="F24" s="124"/>
      <c r="G24" s="136"/>
    </row>
    <row r="25" spans="1:7" ht="14.25" x14ac:dyDescent="0.2">
      <c r="A25" s="67"/>
      <c r="B25" s="127">
        <f>'Chart of Accounts'!A20</f>
        <v>5003</v>
      </c>
      <c r="C25" s="127" t="str">
        <f>'Chart of Accounts'!B20</f>
        <v>Web Site</v>
      </c>
      <c r="D25" s="137"/>
      <c r="E25" s="128">
        <f>'P&amp;L Jan'!E25+'P&amp;L FEB'!E25+'P&amp;L Mar '!E25</f>
        <v>106.9</v>
      </c>
      <c r="F25" s="124"/>
      <c r="G25" s="136"/>
    </row>
    <row r="26" spans="1:7" ht="14.25" x14ac:dyDescent="0.2">
      <c r="A26" s="67"/>
      <c r="B26" s="127">
        <f>'Chart of Accounts'!A21</f>
        <v>5004</v>
      </c>
      <c r="C26" s="127" t="str">
        <f>'Chart of Accounts'!B21</f>
        <v>P.O. Box</v>
      </c>
      <c r="D26" s="137"/>
      <c r="E26" s="128">
        <f>'P&amp;L Jan'!E26+'P&amp;L FEB'!E26+'P&amp;L Mar '!E26</f>
        <v>172.57</v>
      </c>
      <c r="F26" s="124"/>
      <c r="G26" s="136"/>
    </row>
    <row r="27" spans="1:7" ht="14.25" x14ac:dyDescent="0.2">
      <c r="A27" s="67"/>
      <c r="B27" s="127">
        <f>'Chart of Accounts'!A22</f>
        <v>5005</v>
      </c>
      <c r="C27" s="127" t="str">
        <f>'Chart of Accounts'!B22</f>
        <v>Charitable Giving</v>
      </c>
      <c r="D27" s="137"/>
      <c r="E27" s="128">
        <f>'P&amp;L Jan'!E27+'P&amp;L FEB'!E27+'P&amp;L Mar '!E27</f>
        <v>0</v>
      </c>
      <c r="F27" s="124"/>
      <c r="G27" s="136"/>
    </row>
    <row r="28" spans="1:7" ht="14.25" x14ac:dyDescent="0.2">
      <c r="A28" s="67"/>
      <c r="B28" s="127">
        <f>'Chart of Accounts'!A23</f>
        <v>5006</v>
      </c>
      <c r="C28" s="127" t="str">
        <f>'Chart of Accounts'!B23</f>
        <v>Run Expenses</v>
      </c>
      <c r="D28" s="137"/>
      <c r="E28" s="128">
        <f>'P&amp;L Jan'!E28+'P&amp;L FEB'!E28+'P&amp;L Mar '!E28</f>
        <v>0</v>
      </c>
      <c r="F28" s="124"/>
      <c r="G28" s="136"/>
    </row>
    <row r="29" spans="1:7" ht="14.25" x14ac:dyDescent="0.2">
      <c r="A29" s="67"/>
      <c r="B29" s="127">
        <f>'Chart of Accounts'!A24</f>
        <v>5007</v>
      </c>
      <c r="C29" s="127" t="str">
        <f>'Chart of Accounts'!B24</f>
        <v>Shane Smith</v>
      </c>
      <c r="D29" s="137"/>
      <c r="E29" s="128">
        <f>'P&amp;L Jan'!E29+'P&amp;L FEB'!E29+'P&amp;L Mar '!E29</f>
        <v>0</v>
      </c>
      <c r="F29" s="124"/>
      <c r="G29" s="136"/>
    </row>
    <row r="30" spans="1:7" ht="14.25" x14ac:dyDescent="0.2">
      <c r="A30" s="67"/>
      <c r="B30" s="127">
        <f>'Chart of Accounts'!A25</f>
        <v>5008</v>
      </c>
      <c r="C30" s="127" t="str">
        <f>'Chart of Accounts'!B25</f>
        <v>Chapter Party</v>
      </c>
      <c r="D30" s="137"/>
      <c r="E30" s="128">
        <f>'P&amp;L Jan'!E30+'P&amp;L FEB'!E30+'P&amp;L Mar '!E30</f>
        <v>0</v>
      </c>
      <c r="F30" s="124"/>
      <c r="G30" s="136"/>
    </row>
    <row r="31" spans="1:7" ht="14.25" x14ac:dyDescent="0.2">
      <c r="A31" s="67"/>
      <c r="B31" s="127">
        <f>'Chart of Accounts'!A26</f>
        <v>5009</v>
      </c>
      <c r="C31" s="127" t="str">
        <f>'Chart of Accounts'!B26</f>
        <v>NY State Party</v>
      </c>
      <c r="D31" s="137"/>
      <c r="E31" s="128">
        <f>'P&amp;L Jan'!E31+'P&amp;L FEB'!E31+'P&amp;L Mar '!E31</f>
        <v>0</v>
      </c>
      <c r="F31" s="124"/>
      <c r="G31" s="136"/>
    </row>
    <row r="32" spans="1:7" ht="14.25" hidden="1" x14ac:dyDescent="0.2">
      <c r="A32" s="67"/>
      <c r="B32" s="127">
        <f>'Chart of Accounts'!A28</f>
        <v>5010</v>
      </c>
      <c r="C32" s="127" t="str">
        <f>'Chart of Accounts'!B28</f>
        <v>Expense 10</v>
      </c>
      <c r="D32" s="137"/>
      <c r="E32" s="128">
        <f>'P&amp;L Jan'!E32+'P&amp;L FEB'!E32+'P&amp;L Mar '!E32</f>
        <v>0</v>
      </c>
      <c r="F32" s="124"/>
      <c r="G32" s="136"/>
    </row>
    <row r="33" spans="1:7" ht="14.25" hidden="1" x14ac:dyDescent="0.2">
      <c r="A33" s="67"/>
      <c r="B33" s="127">
        <f>'Chart of Accounts'!A29</f>
        <v>5011</v>
      </c>
      <c r="C33" s="127" t="str">
        <f>'Chart of Accounts'!B29</f>
        <v>Expense 11</v>
      </c>
      <c r="D33" s="137"/>
      <c r="E33" s="128">
        <f>'P&amp;L Jan'!E33+'P&amp;L FEB'!E33+'P&amp;L Mar '!E33</f>
        <v>0</v>
      </c>
      <c r="F33" s="124"/>
      <c r="G33" s="136"/>
    </row>
    <row r="34" spans="1:7" ht="14.25" hidden="1" x14ac:dyDescent="0.2">
      <c r="A34" s="67"/>
      <c r="B34" s="127">
        <f>'Chart of Accounts'!A30</f>
        <v>5012</v>
      </c>
      <c r="C34" s="127" t="str">
        <f>'Chart of Accounts'!B30</f>
        <v>Expense 12</v>
      </c>
      <c r="D34" s="137"/>
      <c r="E34" s="128">
        <f>'P&amp;L Jan'!E34+'P&amp;L FEB'!E34+'P&amp;L Mar '!E34</f>
        <v>0</v>
      </c>
      <c r="F34" s="124"/>
      <c r="G34" s="136"/>
    </row>
    <row r="35" spans="1:7" ht="14.25" hidden="1" x14ac:dyDescent="0.2">
      <c r="A35" s="67"/>
      <c r="B35" s="127">
        <f>'Chart of Accounts'!A31</f>
        <v>5013</v>
      </c>
      <c r="C35" s="127" t="str">
        <f>'Chart of Accounts'!B31</f>
        <v>Expense 13</v>
      </c>
      <c r="D35" s="137"/>
      <c r="E35" s="128">
        <f>'P&amp;L Jan'!E35+'P&amp;L FEB'!E35+'P&amp;L Mar '!E35</f>
        <v>0</v>
      </c>
      <c r="F35" s="124"/>
      <c r="G35" s="136"/>
    </row>
    <row r="36" spans="1:7" ht="14.25" hidden="1" x14ac:dyDescent="0.2">
      <c r="A36" s="67"/>
      <c r="B36" s="127">
        <f>'Chart of Accounts'!A33</f>
        <v>5014</v>
      </c>
      <c r="C36" s="127" t="str">
        <f>'Chart of Accounts'!B33</f>
        <v>Expense 14</v>
      </c>
      <c r="D36" s="137"/>
      <c r="E36" s="128">
        <f>'P&amp;L Jan'!E36+'P&amp;L FEB'!E36+'P&amp;L Mar '!E36</f>
        <v>0</v>
      </c>
      <c r="F36" s="124"/>
      <c r="G36" s="136"/>
    </row>
    <row r="37" spans="1:7" ht="14.25" hidden="1" x14ac:dyDescent="0.2">
      <c r="A37" s="67"/>
      <c r="B37" s="127">
        <f>'Chart of Accounts'!A34</f>
        <v>5015</v>
      </c>
      <c r="C37" s="127" t="str">
        <f>'Chart of Accounts'!B34</f>
        <v>Expense 15</v>
      </c>
      <c r="D37" s="137"/>
      <c r="E37" s="128">
        <f>'P&amp;L Jan'!E37+'P&amp;L FEB'!E37+'P&amp;L Mar '!E37</f>
        <v>0</v>
      </c>
      <c r="F37" s="124"/>
      <c r="G37" s="136"/>
    </row>
    <row r="38" spans="1:7" ht="14.25" hidden="1" x14ac:dyDescent="0.2">
      <c r="A38" s="67"/>
      <c r="B38" s="127">
        <f>'Chart of Accounts'!A35</f>
        <v>5016</v>
      </c>
      <c r="C38" s="127" t="str">
        <f>'Chart of Accounts'!B35</f>
        <v>Expense 16</v>
      </c>
      <c r="D38" s="137"/>
      <c r="E38" s="128">
        <f>'P&amp;L Jan'!E38+'P&amp;L FEB'!E38+'P&amp;L Mar '!E38</f>
        <v>0</v>
      </c>
      <c r="F38" s="124"/>
      <c r="G38" s="136"/>
    </row>
    <row r="39" spans="1:7" ht="14.25" hidden="1" x14ac:dyDescent="0.2">
      <c r="A39" s="67"/>
      <c r="B39" s="127">
        <f>'Chart of Accounts'!A36</f>
        <v>5017</v>
      </c>
      <c r="C39" s="127" t="str">
        <f>'Chart of Accounts'!B36</f>
        <v>Expense 17</v>
      </c>
      <c r="D39" s="137"/>
      <c r="E39" s="128">
        <f>'P&amp;L Jan'!E39+'P&amp;L FEB'!E39+'P&amp;L Mar '!E39</f>
        <v>0</v>
      </c>
      <c r="F39" s="124"/>
      <c r="G39" s="136"/>
    </row>
    <row r="40" spans="1:7" ht="14.25" hidden="1" x14ac:dyDescent="0.2">
      <c r="A40" s="67"/>
      <c r="B40" s="127">
        <f>'Chart of Accounts'!A38</f>
        <v>5018</v>
      </c>
      <c r="C40" s="127" t="str">
        <f>'Chart of Accounts'!B38</f>
        <v>Expense 18</v>
      </c>
      <c r="D40" s="137"/>
      <c r="E40" s="128">
        <f>'P&amp;L Jan'!E40+'P&amp;L FEB'!E40+'P&amp;L Mar '!E40</f>
        <v>0</v>
      </c>
      <c r="F40" s="124"/>
      <c r="G40" s="136"/>
    </row>
    <row r="41" spans="1:7" ht="14.25" hidden="1" x14ac:dyDescent="0.2">
      <c r="A41" s="67"/>
      <c r="B41" s="127">
        <f>'Chart of Accounts'!A39</f>
        <v>5019</v>
      </c>
      <c r="C41" s="127" t="str">
        <f>'Chart of Accounts'!B39</f>
        <v>Expense 19</v>
      </c>
      <c r="D41" s="137"/>
      <c r="E41" s="128">
        <f>'P&amp;L Jan'!E41+'P&amp;L FEB'!E41+'P&amp;L Mar '!E41</f>
        <v>0</v>
      </c>
      <c r="F41" s="124"/>
      <c r="G41" s="136"/>
    </row>
    <row r="42" spans="1:7" ht="14.25" hidden="1" x14ac:dyDescent="0.2">
      <c r="A42" s="67"/>
      <c r="B42" s="127">
        <f>'Chart of Accounts'!A40</f>
        <v>5020</v>
      </c>
      <c r="C42" s="127" t="str">
        <f>'Chart of Accounts'!B40</f>
        <v>Expense 20</v>
      </c>
      <c r="D42" s="137"/>
      <c r="E42" s="128">
        <f>'P&amp;L Jan'!E42+'P&amp;L FEB'!E42+'P&amp;L Mar '!E42</f>
        <v>0</v>
      </c>
      <c r="F42" s="124"/>
      <c r="G42" s="136"/>
    </row>
    <row r="43" spans="1:7" ht="14.25" hidden="1" x14ac:dyDescent="0.2">
      <c r="A43" s="67"/>
      <c r="B43" s="127">
        <f>'Chart of Accounts'!A41</f>
        <v>5021</v>
      </c>
      <c r="C43" s="127" t="str">
        <f>'Chart of Accounts'!B41</f>
        <v>Expense 21</v>
      </c>
      <c r="D43" s="137"/>
      <c r="E43" s="128">
        <f>'P&amp;L Jan'!E43+'P&amp;L FEB'!E43+'P&amp;L Mar '!E43</f>
        <v>0</v>
      </c>
      <c r="F43" s="124"/>
      <c r="G43" s="136"/>
    </row>
    <row r="44" spans="1:7" ht="14.25" hidden="1" x14ac:dyDescent="0.2">
      <c r="A44" s="67"/>
      <c r="B44" s="127">
        <f>'Chart of Accounts'!A42</f>
        <v>5022</v>
      </c>
      <c r="C44" s="127" t="str">
        <f>'Chart of Accounts'!B42</f>
        <v>Expense 22</v>
      </c>
      <c r="D44" s="137"/>
      <c r="E44" s="128">
        <f>'P&amp;L Jan'!E44+'P&amp;L FEB'!E44+'P&amp;L Mar '!E44</f>
        <v>0</v>
      </c>
      <c r="F44" s="124"/>
      <c r="G44" s="136"/>
    </row>
    <row r="45" spans="1:7" ht="14.25" hidden="1" x14ac:dyDescent="0.2">
      <c r="A45" s="67"/>
      <c r="B45" s="127">
        <f>'Chart of Accounts'!A43</f>
        <v>5023</v>
      </c>
      <c r="C45" s="127" t="str">
        <f>'Chart of Accounts'!B43</f>
        <v>Expense 23</v>
      </c>
      <c r="D45" s="137"/>
      <c r="E45" s="128">
        <f>'P&amp;L Jan'!E45+'P&amp;L FEB'!E45+'P&amp;L Mar '!E45</f>
        <v>0</v>
      </c>
      <c r="F45" s="124"/>
      <c r="G45" s="136"/>
    </row>
    <row r="46" spans="1:7" ht="14.25" hidden="1" x14ac:dyDescent="0.2">
      <c r="A46" s="67"/>
      <c r="B46" s="127">
        <f>'Chart of Accounts'!A44</f>
        <v>5024</v>
      </c>
      <c r="C46" s="127" t="str">
        <f>'Chart of Accounts'!B44</f>
        <v>Expense 24</v>
      </c>
      <c r="D46" s="137"/>
      <c r="E46" s="128">
        <f>'P&amp;L Jan'!E46+'P&amp;L FEB'!E46+'P&amp;L Mar '!E46</f>
        <v>0</v>
      </c>
      <c r="F46" s="124"/>
      <c r="G46" s="136"/>
    </row>
    <row r="47" spans="1:7" ht="14.25" hidden="1" x14ac:dyDescent="0.2">
      <c r="A47" s="67"/>
      <c r="B47" s="127">
        <f>'Chart of Accounts'!A45</f>
        <v>5025</v>
      </c>
      <c r="C47" s="127" t="str">
        <f>'Chart of Accounts'!B45</f>
        <v>Expense 25</v>
      </c>
      <c r="D47" s="137"/>
      <c r="E47" s="128">
        <f>'P&amp;L Jan'!E47+'P&amp;L FEB'!E47+'P&amp;L Mar '!E47</f>
        <v>0</v>
      </c>
      <c r="F47" s="124"/>
      <c r="G47" s="136"/>
    </row>
    <row r="48" spans="1:7" ht="14.25" hidden="1" x14ac:dyDescent="0.2">
      <c r="A48" s="67"/>
      <c r="B48" s="127">
        <f>'Chart of Accounts'!A46</f>
        <v>5026</v>
      </c>
      <c r="C48" s="127" t="str">
        <f>'Chart of Accounts'!B46</f>
        <v>Expense 26</v>
      </c>
      <c r="D48" s="137"/>
      <c r="E48" s="128">
        <f>'P&amp;L Jan'!E48+'P&amp;L FEB'!E48+'P&amp;L Mar '!E48</f>
        <v>0</v>
      </c>
      <c r="F48" s="124"/>
      <c r="G48" s="136"/>
    </row>
    <row r="49" spans="1:7" ht="14.25" hidden="1" x14ac:dyDescent="0.2">
      <c r="A49" s="67"/>
      <c r="B49" s="127">
        <f>'Chart of Accounts'!A47</f>
        <v>5027</v>
      </c>
      <c r="C49" s="127" t="str">
        <f>'Chart of Accounts'!B47</f>
        <v>Expense 27</v>
      </c>
      <c r="D49" s="137"/>
      <c r="E49" s="128">
        <f>'P&amp;L Jan'!E49+'P&amp;L FEB'!E49+'P&amp;L Mar '!E49</f>
        <v>0</v>
      </c>
      <c r="F49" s="124"/>
      <c r="G49" s="136"/>
    </row>
    <row r="50" spans="1:7" ht="14.25" hidden="1" x14ac:dyDescent="0.2">
      <c r="A50" s="67"/>
      <c r="B50" s="127">
        <f>'Chart of Accounts'!A48</f>
        <v>5028</v>
      </c>
      <c r="C50" s="127" t="str">
        <f>'Chart of Accounts'!B48</f>
        <v>Expense 28</v>
      </c>
      <c r="D50" s="137"/>
      <c r="E50" s="128">
        <f>'P&amp;L Jan'!E50+'P&amp;L FEB'!E50+'P&amp;L Mar '!E50</f>
        <v>0</v>
      </c>
      <c r="F50" s="124"/>
      <c r="G50" s="136"/>
    </row>
    <row r="51" spans="1:7" ht="15.75" x14ac:dyDescent="0.25">
      <c r="A51" s="67"/>
      <c r="B51" s="129"/>
      <c r="C51" s="130" t="s">
        <v>7</v>
      </c>
      <c r="D51" s="131"/>
      <c r="E51" s="132"/>
      <c r="F51" s="129"/>
      <c r="G51" s="133">
        <f>SUM(E23:E50)</f>
        <v>740.26</v>
      </c>
    </row>
    <row r="52" spans="1:7" ht="18" x14ac:dyDescent="0.25">
      <c r="A52" s="67"/>
      <c r="B52" s="124"/>
      <c r="C52" s="138"/>
      <c r="D52" s="139"/>
      <c r="E52" s="140"/>
      <c r="F52" s="124"/>
      <c r="G52" s="136"/>
    </row>
    <row r="53" spans="1:7" ht="15.75" x14ac:dyDescent="0.25">
      <c r="A53" s="67"/>
      <c r="B53" s="141" t="s">
        <v>38</v>
      </c>
      <c r="C53" s="142"/>
      <c r="D53" s="143"/>
      <c r="E53" s="144"/>
      <c r="F53" s="142"/>
      <c r="G53" s="145">
        <f>G20-G51</f>
        <v>2036.5600000000002</v>
      </c>
    </row>
    <row r="54" spans="1:7" ht="18" x14ac:dyDescent="0.25">
      <c r="A54" s="67"/>
      <c r="B54" s="124"/>
      <c r="C54" s="146"/>
      <c r="D54" s="146"/>
      <c r="E54" s="147"/>
      <c r="F54" s="124"/>
      <c r="G54" s="136"/>
    </row>
    <row r="55" spans="1:7" ht="15.75" x14ac:dyDescent="0.25">
      <c r="A55" s="67"/>
      <c r="B55" s="148" t="s">
        <v>14</v>
      </c>
      <c r="C55" s="148"/>
      <c r="D55" s="148"/>
      <c r="E55" s="149"/>
      <c r="F55" s="148"/>
      <c r="G55" s="150">
        <f>G8+G53</f>
        <v>7080.1600000000008</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G4"/>
  </mergeCells>
  <pageMargins left="0.75" right="0.75" top="1" bottom="1" header="0.5" footer="0.5"/>
  <pageSetup scale="98" orientation="portrait" horizontalDpi="4294967293"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rgb="FFFF0000"/>
    <pageSetUpPr fitToPage="1"/>
  </sheetPr>
  <dimension ref="A1:H392"/>
  <sheetViews>
    <sheetView topLeftCell="A6" workbookViewId="0">
      <pane xSplit="12855" ySplit="1245" topLeftCell="B16" activePane="bottomLeft"/>
      <selection activeCell="F26" sqref="F26"/>
      <selection pane="topRight" activeCell="J25" sqref="J25"/>
      <selection pane="bottomLeft" activeCell="E23" sqref="E23"/>
      <selection pane="bottomRight" activeCell="B11" sqref="B11"/>
    </sheetView>
  </sheetViews>
  <sheetFormatPr defaultColWidth="8.85546875" defaultRowHeight="12.75" x14ac:dyDescent="0.2"/>
  <cols>
    <col min="1" max="1" width="8.140625" bestFit="1" customWidth="1"/>
    <col min="2" max="2" width="32.140625" customWidth="1"/>
    <col min="3" max="3" width="9" style="1" customWidth="1"/>
    <col min="4" max="4" width="15.7109375" customWidth="1"/>
    <col min="5" max="5" width="19.140625" customWidth="1"/>
    <col min="6" max="6" width="14.28515625" customWidth="1"/>
    <col min="7" max="7" width="6" style="2" customWidth="1"/>
  </cols>
  <sheetData>
    <row r="1" spans="1:8" ht="23.25" x14ac:dyDescent="0.35">
      <c r="A1" s="447" t="str">
        <f>'Chart of Accounts'!A1:B1</f>
        <v>IOMC Crossroads Crew</v>
      </c>
      <c r="B1" s="448"/>
      <c r="C1" s="448"/>
      <c r="D1" s="448"/>
      <c r="E1" s="448"/>
      <c r="F1" s="449"/>
    </row>
    <row r="2" spans="1:8" ht="18" x14ac:dyDescent="0.25">
      <c r="A2" s="450" t="s">
        <v>1</v>
      </c>
      <c r="B2" s="451"/>
      <c r="C2" s="451"/>
      <c r="D2" s="451"/>
      <c r="E2" s="451"/>
      <c r="F2" s="452"/>
    </row>
    <row r="3" spans="1:8" ht="18" x14ac:dyDescent="0.25">
      <c r="A3" s="457" t="s">
        <v>20</v>
      </c>
      <c r="B3" s="458"/>
      <c r="C3" s="458"/>
      <c r="D3" s="279">
        <f>'Chart of Accounts'!A3</f>
        <v>2018</v>
      </c>
      <c r="E3" s="273"/>
      <c r="F3" s="274"/>
    </row>
    <row r="4" spans="1:8" ht="18.75" thickBot="1" x14ac:dyDescent="0.3">
      <c r="A4" s="453"/>
      <c r="B4" s="454"/>
      <c r="C4" s="454"/>
      <c r="D4" s="454"/>
      <c r="E4" s="454"/>
      <c r="F4" s="455"/>
    </row>
    <row r="5" spans="1:8" ht="15.75" x14ac:dyDescent="0.25">
      <c r="A5" s="70"/>
      <c r="B5" s="71"/>
      <c r="C5" s="72"/>
      <c r="D5" s="456"/>
      <c r="E5" s="456"/>
      <c r="F5" s="73"/>
    </row>
    <row r="6" spans="1:8" ht="39" thickBot="1" x14ac:dyDescent="0.25">
      <c r="A6" s="108" t="s">
        <v>37</v>
      </c>
      <c r="B6" s="20" t="s">
        <v>2</v>
      </c>
      <c r="C6" s="20" t="s">
        <v>4</v>
      </c>
      <c r="D6" s="20" t="s">
        <v>29</v>
      </c>
      <c r="E6" s="20" t="s">
        <v>103</v>
      </c>
      <c r="F6" s="20" t="s">
        <v>3</v>
      </c>
    </row>
    <row r="7" spans="1:8" ht="17.25" thickTop="1" thickBot="1" x14ac:dyDescent="0.3">
      <c r="A7" s="20"/>
      <c r="B7" s="19"/>
      <c r="C7" s="14"/>
      <c r="D7" s="9"/>
      <c r="E7" s="10"/>
      <c r="F7" s="104"/>
      <c r="H7" t="s">
        <v>240</v>
      </c>
    </row>
    <row r="8" spans="1:8" ht="16.5" thickTop="1" x14ac:dyDescent="0.25">
      <c r="A8" s="85">
        <f>'Chart of Accounts'!A6</f>
        <v>4001</v>
      </c>
      <c r="B8" s="84" t="str">
        <f>'Chart of Accounts'!B6</f>
        <v>Dues</v>
      </c>
      <c r="C8" s="14"/>
      <c r="D8" s="446"/>
      <c r="E8" s="446"/>
      <c r="F8" s="21"/>
    </row>
    <row r="9" spans="1:8" x14ac:dyDescent="0.2">
      <c r="A9" s="24"/>
      <c r="B9" s="74" t="s">
        <v>8</v>
      </c>
      <c r="C9" s="22"/>
      <c r="D9" s="23"/>
      <c r="E9" s="23"/>
      <c r="F9" s="25">
        <f>'GL-MAR'!F353</f>
        <v>7080.1600000000008</v>
      </c>
    </row>
    <row r="10" spans="1:8" x14ac:dyDescent="0.2">
      <c r="A10" s="181"/>
      <c r="B10" s="182" t="s">
        <v>193</v>
      </c>
      <c r="C10" s="183"/>
      <c r="D10" s="184"/>
      <c r="E10" s="185">
        <f>'Dues Payment Details'!J46</f>
        <v>640</v>
      </c>
      <c r="F10" s="152">
        <f>E10-D10+F9</f>
        <v>7720.1600000000008</v>
      </c>
    </row>
    <row r="11" spans="1:8" x14ac:dyDescent="0.2">
      <c r="A11" s="181"/>
      <c r="B11" s="182"/>
      <c r="C11" s="183"/>
      <c r="D11" s="184"/>
      <c r="E11" s="185"/>
      <c r="F11" s="152">
        <f>E11-D11+F10</f>
        <v>7720.1600000000008</v>
      </c>
    </row>
    <row r="12" spans="1:8" x14ac:dyDescent="0.2">
      <c r="A12" s="181"/>
      <c r="B12" s="182"/>
      <c r="C12" s="183"/>
      <c r="D12" s="184"/>
      <c r="E12" s="185"/>
      <c r="F12" s="152">
        <f>E12-D12+F11</f>
        <v>7720.1600000000008</v>
      </c>
    </row>
    <row r="13" spans="1:8" x14ac:dyDescent="0.2">
      <c r="A13" s="181"/>
      <c r="B13" s="186"/>
      <c r="C13" s="183"/>
      <c r="D13" s="184"/>
      <c r="E13" s="185"/>
      <c r="F13" s="152">
        <f>E13-D13+F12</f>
        <v>7720.1600000000008</v>
      </c>
    </row>
    <row r="14" spans="1:8" x14ac:dyDescent="0.2">
      <c r="A14" s="181">
        <v>43205</v>
      </c>
      <c r="B14" s="187" t="s">
        <v>242</v>
      </c>
      <c r="C14" s="183"/>
      <c r="D14" s="184">
        <v>2000</v>
      </c>
      <c r="E14" s="185"/>
      <c r="F14" s="152">
        <f>E14-D14+F13</f>
        <v>5720.1600000000008</v>
      </c>
    </row>
    <row r="15" spans="1:8" ht="14.25" x14ac:dyDescent="0.2">
      <c r="A15" s="29"/>
      <c r="B15" s="30" t="s">
        <v>9</v>
      </c>
      <c r="C15" s="31"/>
      <c r="D15" s="153">
        <f>SUM(D10:D14)</f>
        <v>2000</v>
      </c>
      <c r="E15" s="154">
        <f>SUM(E10:E14)</f>
        <v>640</v>
      </c>
      <c r="F15" s="155"/>
    </row>
    <row r="16" spans="1:8"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5720.1600000000008</v>
      </c>
    </row>
    <row r="20" spans="1:6" x14ac:dyDescent="0.2">
      <c r="A20" s="181">
        <v>43213</v>
      </c>
      <c r="B20" s="187" t="s">
        <v>243</v>
      </c>
      <c r="C20" s="183"/>
      <c r="D20" s="184">
        <v>958.64</v>
      </c>
      <c r="E20" s="185"/>
      <c r="F20" s="152">
        <f>E20-D20+F19</f>
        <v>4761.5200000000004</v>
      </c>
    </row>
    <row r="21" spans="1:6" x14ac:dyDescent="0.2">
      <c r="A21" s="181">
        <v>43218</v>
      </c>
      <c r="B21" s="187" t="s">
        <v>244</v>
      </c>
      <c r="C21" s="183"/>
      <c r="D21" s="184">
        <v>10.5</v>
      </c>
      <c r="E21" s="185"/>
      <c r="F21" s="152">
        <f>E21-D21+F20</f>
        <v>4751.0200000000004</v>
      </c>
    </row>
    <row r="22" spans="1:6" x14ac:dyDescent="0.2">
      <c r="A22" s="181">
        <v>43218</v>
      </c>
      <c r="B22" s="187" t="s">
        <v>246</v>
      </c>
      <c r="C22" s="183"/>
      <c r="D22" s="184"/>
      <c r="E22" s="185">
        <v>25</v>
      </c>
      <c r="F22" s="152">
        <f>E22-D22+F21</f>
        <v>4776.0200000000004</v>
      </c>
    </row>
    <row r="23" spans="1:6" x14ac:dyDescent="0.2">
      <c r="A23" s="181">
        <v>43219</v>
      </c>
      <c r="B23" s="187" t="s">
        <v>247</v>
      </c>
      <c r="C23" s="183"/>
      <c r="D23" s="184"/>
      <c r="E23" s="185">
        <v>220</v>
      </c>
      <c r="F23" s="152">
        <f>E23-D23+F22</f>
        <v>4996.0200000000004</v>
      </c>
    </row>
    <row r="24" spans="1:6" x14ac:dyDescent="0.2">
      <c r="A24" s="92"/>
      <c r="B24" s="30" t="s">
        <v>9</v>
      </c>
      <c r="C24" s="31"/>
      <c r="D24" s="153">
        <f>SUM(D20:D23)</f>
        <v>969.14</v>
      </c>
      <c r="E24" s="154">
        <f>SUM(E20:E23)</f>
        <v>245</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90"/>
      <c r="D27" s="158"/>
      <c r="E27" s="159"/>
      <c r="F27" s="160"/>
    </row>
    <row r="28" spans="1:6" ht="18" customHeight="1" x14ac:dyDescent="0.2">
      <c r="A28" s="91"/>
      <c r="B28" s="74" t="s">
        <v>8</v>
      </c>
      <c r="C28" s="22"/>
      <c r="D28" s="161"/>
      <c r="E28" s="162"/>
      <c r="F28" s="163">
        <f>F23</f>
        <v>4996.0200000000004</v>
      </c>
    </row>
    <row r="29" spans="1:6" x14ac:dyDescent="0.2">
      <c r="A29" s="181"/>
      <c r="B29" s="187"/>
      <c r="C29" s="183"/>
      <c r="D29" s="184"/>
      <c r="E29" s="185"/>
      <c r="F29" s="152">
        <f>E29-D29+F28</f>
        <v>4996.0200000000004</v>
      </c>
    </row>
    <row r="30" spans="1:6" x14ac:dyDescent="0.2">
      <c r="A30" s="181"/>
      <c r="B30" s="187"/>
      <c r="C30" s="183"/>
      <c r="D30" s="184"/>
      <c r="E30" s="185"/>
      <c r="F30" s="152">
        <f>E30-D30+F29</f>
        <v>4996.0200000000004</v>
      </c>
    </row>
    <row r="31" spans="1:6" x14ac:dyDescent="0.2">
      <c r="A31" s="181"/>
      <c r="B31" s="187"/>
      <c r="C31" s="183"/>
      <c r="D31" s="184"/>
      <c r="E31" s="185"/>
      <c r="F31" s="152">
        <f>E31-D31+F30</f>
        <v>4996.0200000000004</v>
      </c>
    </row>
    <row r="32" spans="1:6" x14ac:dyDescent="0.2">
      <c r="A32" s="181"/>
      <c r="B32" s="187"/>
      <c r="C32" s="183"/>
      <c r="D32" s="184"/>
      <c r="E32" s="185"/>
      <c r="F32" s="152">
        <f>E32-D32+F31</f>
        <v>4996.0200000000004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hidden="1" x14ac:dyDescent="0.25">
      <c r="A35" s="75"/>
      <c r="B35" s="32"/>
      <c r="C35" s="8"/>
      <c r="D35" s="156"/>
      <c r="E35" s="157"/>
      <c r="F35" s="157"/>
      <c r="G35" s="4"/>
    </row>
    <row r="36" spans="1:7" ht="18" hidden="1" customHeight="1" x14ac:dyDescent="0.25">
      <c r="A36" s="90">
        <f>'Chart of Accounts'!A9</f>
        <v>4004</v>
      </c>
      <c r="B36" s="90" t="str">
        <f>'Chart of Accounts'!B9</f>
        <v>Income 4</v>
      </c>
      <c r="C36" s="8"/>
      <c r="D36" s="158"/>
      <c r="E36" s="159"/>
      <c r="F36" s="160"/>
    </row>
    <row r="37" spans="1:7" ht="14.25" hidden="1" x14ac:dyDescent="0.2">
      <c r="A37" s="93"/>
      <c r="B37" s="74" t="s">
        <v>8</v>
      </c>
      <c r="C37" s="22"/>
      <c r="D37" s="161"/>
      <c r="E37" s="162"/>
      <c r="F37" s="163">
        <f>F32</f>
        <v>4996.0200000000004</v>
      </c>
    </row>
    <row r="38" spans="1:7" hidden="1" x14ac:dyDescent="0.2">
      <c r="A38" s="181"/>
      <c r="B38" s="187"/>
      <c r="C38" s="183"/>
      <c r="D38" s="184"/>
      <c r="E38" s="185"/>
      <c r="F38" s="152">
        <f>E38-D38+F37</f>
        <v>4996.0200000000004</v>
      </c>
    </row>
    <row r="39" spans="1:7" hidden="1" x14ac:dyDescent="0.2">
      <c r="A39" s="181"/>
      <c r="B39" s="187"/>
      <c r="C39" s="183"/>
      <c r="D39" s="184"/>
      <c r="E39" s="185"/>
      <c r="F39" s="152">
        <f>E39-D39+F38</f>
        <v>4996.0200000000004</v>
      </c>
    </row>
    <row r="40" spans="1:7" hidden="1" x14ac:dyDescent="0.2">
      <c r="A40" s="181"/>
      <c r="B40" s="187"/>
      <c r="C40" s="183"/>
      <c r="D40" s="184"/>
      <c r="E40" s="185"/>
      <c r="F40" s="152">
        <f>E40-D40+F39</f>
        <v>4996.0200000000004</v>
      </c>
    </row>
    <row r="41" spans="1:7" hidden="1" x14ac:dyDescent="0.2">
      <c r="A41" s="181"/>
      <c r="B41" s="187"/>
      <c r="C41" s="183"/>
      <c r="D41" s="184"/>
      <c r="E41" s="185"/>
      <c r="F41" s="152">
        <f>E41-D41+F40</f>
        <v>4996.0200000000004</v>
      </c>
    </row>
    <row r="42" spans="1:7" hidden="1" x14ac:dyDescent="0.2">
      <c r="A42" s="92"/>
      <c r="B42" s="30" t="s">
        <v>9</v>
      </c>
      <c r="C42" s="31"/>
      <c r="D42" s="153">
        <f>SUM(D38:D41)</f>
        <v>0</v>
      </c>
      <c r="E42" s="154">
        <f>SUM(E38:E41)</f>
        <v>0</v>
      </c>
      <c r="F42" s="152"/>
    </row>
    <row r="43" spans="1:7" s="1" customFormat="1" ht="15.75" hidden="1" x14ac:dyDescent="0.25">
      <c r="A43" s="75"/>
      <c r="B43" s="32"/>
      <c r="C43" s="8"/>
      <c r="D43" s="156"/>
      <c r="E43" s="157"/>
      <c r="F43" s="157"/>
      <c r="G43" s="4"/>
    </row>
    <row r="44" spans="1:7" s="1" customFormat="1" ht="15.75" hidden="1" x14ac:dyDescent="0.25">
      <c r="A44" s="75"/>
      <c r="B44" s="32"/>
      <c r="C44" s="8"/>
      <c r="D44" s="156"/>
      <c r="E44" s="157"/>
      <c r="F44" s="157"/>
      <c r="G44" s="4"/>
    </row>
    <row r="45" spans="1:7" ht="18" hidden="1" customHeight="1" x14ac:dyDescent="0.25">
      <c r="A45" s="90">
        <f>'Chart of Accounts'!A10</f>
        <v>4005</v>
      </c>
      <c r="B45" s="90" t="str">
        <f>'Chart of Accounts'!B10</f>
        <v>Income 5</v>
      </c>
      <c r="C45" s="8"/>
      <c r="D45" s="156"/>
      <c r="E45" s="157"/>
      <c r="F45" s="160"/>
    </row>
    <row r="46" spans="1:7" ht="18" hidden="1" customHeight="1" x14ac:dyDescent="0.2">
      <c r="A46" s="91"/>
      <c r="B46" s="74" t="s">
        <v>8</v>
      </c>
      <c r="C46" s="22"/>
      <c r="D46" s="161"/>
      <c r="E46" s="162"/>
      <c r="F46" s="163">
        <f>F41</f>
        <v>4996.0200000000004</v>
      </c>
    </row>
    <row r="47" spans="1:7" ht="12.75" hidden="1" customHeight="1" x14ac:dyDescent="0.2">
      <c r="A47" s="181"/>
      <c r="B47" s="187"/>
      <c r="C47" s="183"/>
      <c r="D47" s="184"/>
      <c r="E47" s="188"/>
      <c r="F47" s="152">
        <f>E47-D47+F46</f>
        <v>4996.0200000000004</v>
      </c>
    </row>
    <row r="48" spans="1:7" ht="12.75" hidden="1" customHeight="1" x14ac:dyDescent="0.2">
      <c r="A48" s="181"/>
      <c r="B48" s="187"/>
      <c r="C48" s="183"/>
      <c r="D48" s="184"/>
      <c r="E48" s="188"/>
      <c r="F48" s="152">
        <f>E48-D48+F47</f>
        <v>4996.0200000000004</v>
      </c>
    </row>
    <row r="49" spans="1:7" ht="12.75" hidden="1" customHeight="1" x14ac:dyDescent="0.2">
      <c r="A49" s="181"/>
      <c r="B49" s="187"/>
      <c r="C49" s="183"/>
      <c r="D49" s="184"/>
      <c r="E49" s="185"/>
      <c r="F49" s="152">
        <f>E49-D49+F48</f>
        <v>4996.0200000000004</v>
      </c>
    </row>
    <row r="50" spans="1:7" hidden="1" x14ac:dyDescent="0.2">
      <c r="A50" s="181"/>
      <c r="B50" s="187"/>
      <c r="C50" s="183"/>
      <c r="D50" s="184"/>
      <c r="E50" s="185"/>
      <c r="F50" s="152">
        <f>E50-D50+F49</f>
        <v>4996.0200000000004</v>
      </c>
    </row>
    <row r="51" spans="1:7" hidden="1" x14ac:dyDescent="0.2">
      <c r="A51" s="80"/>
      <c r="B51" s="30" t="s">
        <v>9</v>
      </c>
      <c r="C51" s="31"/>
      <c r="D51" s="153">
        <f>SUM(D47:D50)</f>
        <v>0</v>
      </c>
      <c r="E51" s="154">
        <f>SUM(E47:E50)</f>
        <v>0</v>
      </c>
      <c r="F51" s="152"/>
    </row>
    <row r="52" spans="1:7" s="1" customFormat="1" ht="15.75" hidden="1" x14ac:dyDescent="0.25">
      <c r="A52" s="75"/>
      <c r="B52" s="32"/>
      <c r="C52" s="8"/>
      <c r="D52" s="156"/>
      <c r="E52" s="157"/>
      <c r="F52" s="157"/>
      <c r="G52" s="4"/>
    </row>
    <row r="53" spans="1:7" s="1" customFormat="1" ht="15.75" hidden="1" x14ac:dyDescent="0.25">
      <c r="A53" s="75"/>
      <c r="B53" s="32"/>
      <c r="C53" s="8"/>
      <c r="D53" s="156"/>
      <c r="E53" s="157"/>
      <c r="F53" s="157"/>
      <c r="G53" s="4"/>
    </row>
    <row r="54" spans="1:7" ht="18" hidden="1" customHeight="1" x14ac:dyDescent="0.25">
      <c r="A54" s="90">
        <f>'Chart of Accounts'!A11</f>
        <v>4006</v>
      </c>
      <c r="B54" s="90" t="str">
        <f>'Chart of Accounts'!B11</f>
        <v>Income 6</v>
      </c>
      <c r="C54" s="8"/>
      <c r="D54" s="156"/>
      <c r="E54" s="157"/>
      <c r="F54" s="160"/>
    </row>
    <row r="55" spans="1:7" ht="18" hidden="1" customHeight="1" x14ac:dyDescent="0.2">
      <c r="A55" s="91"/>
      <c r="B55" s="74" t="s">
        <v>8</v>
      </c>
      <c r="C55" s="22"/>
      <c r="D55" s="161"/>
      <c r="E55" s="162"/>
      <c r="F55" s="163">
        <f>F50</f>
        <v>4996.0200000000004</v>
      </c>
    </row>
    <row r="56" spans="1:7" ht="12.75" hidden="1" customHeight="1" x14ac:dyDescent="0.2">
      <c r="A56" s="181"/>
      <c r="B56" s="187"/>
      <c r="C56" s="183"/>
      <c r="D56" s="184"/>
      <c r="E56" s="188"/>
      <c r="F56" s="152">
        <f>E56-D56+F55</f>
        <v>4996.0200000000004</v>
      </c>
    </row>
    <row r="57" spans="1:7" ht="12.75" hidden="1" customHeight="1" x14ac:dyDescent="0.2">
      <c r="A57" s="181"/>
      <c r="B57" s="187"/>
      <c r="C57" s="183"/>
      <c r="D57" s="184"/>
      <c r="E57" s="188"/>
      <c r="F57" s="152">
        <f>E57-D57+F56</f>
        <v>4996.0200000000004</v>
      </c>
    </row>
    <row r="58" spans="1:7" hidden="1" x14ac:dyDescent="0.2">
      <c r="A58" s="181"/>
      <c r="B58" s="187"/>
      <c r="C58" s="183"/>
      <c r="D58" s="184"/>
      <c r="E58" s="185"/>
      <c r="F58" s="152">
        <f>E58-D58+F57</f>
        <v>4996.0200000000004</v>
      </c>
    </row>
    <row r="59" spans="1:7" hidden="1" x14ac:dyDescent="0.2">
      <c r="A59" s="181"/>
      <c r="B59" s="187"/>
      <c r="C59" s="183"/>
      <c r="D59" s="184"/>
      <c r="E59" s="185"/>
      <c r="F59" s="152">
        <f>E59-D59+F58</f>
        <v>4996.0200000000004</v>
      </c>
    </row>
    <row r="60" spans="1:7" hidden="1" x14ac:dyDescent="0.2">
      <c r="A60" s="92"/>
      <c r="B60" s="30" t="s">
        <v>9</v>
      </c>
      <c r="C60" s="31"/>
      <c r="D60" s="153">
        <f>SUM(D56:D59)</f>
        <v>0</v>
      </c>
      <c r="E60" s="154">
        <f>SUM(E56:E59)</f>
        <v>0</v>
      </c>
      <c r="F60" s="152"/>
    </row>
    <row r="61" spans="1:7" s="1" customFormat="1" ht="15.75" hidden="1" x14ac:dyDescent="0.25">
      <c r="A61" s="75"/>
      <c r="B61" s="32"/>
      <c r="C61" s="8"/>
      <c r="D61" s="156"/>
      <c r="E61" s="157"/>
      <c r="F61" s="157"/>
      <c r="G61" s="4"/>
    </row>
    <row r="62" spans="1:7" s="1" customFormat="1" ht="15.75" hidden="1" x14ac:dyDescent="0.25">
      <c r="A62" s="75"/>
      <c r="B62" s="32"/>
      <c r="C62" s="8"/>
      <c r="D62" s="156"/>
      <c r="E62" s="157"/>
      <c r="F62" s="157"/>
      <c r="G62" s="4"/>
    </row>
    <row r="63" spans="1:7" ht="18" hidden="1" customHeight="1" x14ac:dyDescent="0.25">
      <c r="A63" s="90">
        <f>'Chart of Accounts'!A12</f>
        <v>4007</v>
      </c>
      <c r="B63" s="90" t="str">
        <f>'Chart of Accounts'!B12</f>
        <v>Income 7</v>
      </c>
      <c r="C63" s="8"/>
      <c r="D63" s="156"/>
      <c r="E63" s="157"/>
      <c r="F63" s="160"/>
    </row>
    <row r="64" spans="1:7" s="1" customFormat="1" ht="18" hidden="1" customHeight="1" x14ac:dyDescent="0.2">
      <c r="A64" s="91"/>
      <c r="B64" s="74" t="s">
        <v>8</v>
      </c>
      <c r="C64" s="22"/>
      <c r="D64" s="161"/>
      <c r="E64" s="162"/>
      <c r="F64" s="163">
        <f>F59</f>
        <v>4996.0200000000004</v>
      </c>
      <c r="G64" s="4"/>
    </row>
    <row r="65" spans="1:7" s="1" customFormat="1" ht="12.75" hidden="1" customHeight="1" x14ac:dyDescent="0.2">
      <c r="A65" s="181"/>
      <c r="B65" s="187"/>
      <c r="C65" s="183"/>
      <c r="D65" s="184"/>
      <c r="E65" s="188"/>
      <c r="F65" s="152">
        <f>E65-D65+F64</f>
        <v>4996.0200000000004</v>
      </c>
      <c r="G65" s="4"/>
    </row>
    <row r="66" spans="1:7" s="1" customFormat="1" ht="12.75" hidden="1" customHeight="1" x14ac:dyDescent="0.2">
      <c r="A66" s="181"/>
      <c r="B66" s="187"/>
      <c r="C66" s="183"/>
      <c r="D66" s="184"/>
      <c r="E66" s="188"/>
      <c r="F66" s="152">
        <f>E66-D66+F65</f>
        <v>4996.0200000000004</v>
      </c>
      <c r="G66" s="4"/>
    </row>
    <row r="67" spans="1:7" hidden="1" x14ac:dyDescent="0.2">
      <c r="A67" s="181"/>
      <c r="B67" s="187"/>
      <c r="C67" s="183"/>
      <c r="D67" s="184"/>
      <c r="E67" s="185"/>
      <c r="F67" s="152">
        <f>E67-D67+F66</f>
        <v>4996.0200000000004</v>
      </c>
    </row>
    <row r="68" spans="1:7" hidden="1" x14ac:dyDescent="0.2">
      <c r="A68" s="181"/>
      <c r="B68" s="187"/>
      <c r="C68" s="183"/>
      <c r="D68" s="184"/>
      <c r="E68" s="185"/>
      <c r="F68" s="152">
        <f>E68-D68+F67</f>
        <v>4996.0200000000004</v>
      </c>
    </row>
    <row r="69" spans="1:7" hidden="1" x14ac:dyDescent="0.2">
      <c r="A69" s="92"/>
      <c r="B69" s="30" t="s">
        <v>9</v>
      </c>
      <c r="C69" s="31"/>
      <c r="D69" s="153">
        <f>SUM(D65:D68)</f>
        <v>0</v>
      </c>
      <c r="E69" s="154">
        <f>SUM(E65:E68)</f>
        <v>0</v>
      </c>
      <c r="F69" s="152"/>
    </row>
    <row r="70" spans="1:7" s="1" customFormat="1" ht="15.75" hidden="1" x14ac:dyDescent="0.25">
      <c r="A70" s="75"/>
      <c r="B70" s="32"/>
      <c r="C70" s="26"/>
      <c r="D70" s="156"/>
      <c r="E70" s="157"/>
      <c r="F70" s="157"/>
      <c r="G70" s="4"/>
    </row>
    <row r="71" spans="1:7" s="1" customFormat="1" ht="15.75" hidden="1" x14ac:dyDescent="0.25">
      <c r="A71" s="75"/>
      <c r="B71" s="32"/>
      <c r="C71" s="26"/>
      <c r="D71" s="156"/>
      <c r="E71" s="157"/>
      <c r="F71" s="157"/>
      <c r="G71" s="4"/>
    </row>
    <row r="72" spans="1:7" ht="18" hidden="1" customHeight="1" x14ac:dyDescent="0.25">
      <c r="A72" s="90">
        <f>'Chart of Accounts'!A13</f>
        <v>4008</v>
      </c>
      <c r="B72" s="90" t="str">
        <f>'Chart of Accounts'!B13</f>
        <v>Income 8</v>
      </c>
      <c r="C72" s="8"/>
      <c r="D72" s="156"/>
      <c r="E72" s="157"/>
      <c r="F72" s="160"/>
    </row>
    <row r="73" spans="1:7" s="1" customFormat="1" ht="18" hidden="1" customHeight="1" x14ac:dyDescent="0.2">
      <c r="A73" s="91"/>
      <c r="B73" s="74" t="s">
        <v>8</v>
      </c>
      <c r="C73" s="22"/>
      <c r="D73" s="161"/>
      <c r="E73" s="162"/>
      <c r="F73" s="163">
        <f>F68</f>
        <v>4996.0200000000004</v>
      </c>
      <c r="G73" s="4"/>
    </row>
    <row r="74" spans="1:7" s="1" customFormat="1" ht="12.75" hidden="1" customHeight="1" x14ac:dyDescent="0.2">
      <c r="A74" s="181"/>
      <c r="B74" s="187"/>
      <c r="C74" s="183"/>
      <c r="D74" s="184"/>
      <c r="E74" s="188"/>
      <c r="F74" s="152">
        <f>E74-D74+F73</f>
        <v>4996.0200000000004</v>
      </c>
      <c r="G74" s="4"/>
    </row>
    <row r="75" spans="1:7" s="1" customFormat="1" ht="12.75" hidden="1" customHeight="1" x14ac:dyDescent="0.2">
      <c r="A75" s="181"/>
      <c r="B75" s="187"/>
      <c r="C75" s="183"/>
      <c r="D75" s="184"/>
      <c r="E75" s="188"/>
      <c r="F75" s="152">
        <f>E75-D75+F74</f>
        <v>4996.0200000000004</v>
      </c>
      <c r="G75" s="4"/>
    </row>
    <row r="76" spans="1:7" hidden="1" x14ac:dyDescent="0.2">
      <c r="A76" s="181"/>
      <c r="B76" s="187"/>
      <c r="C76" s="183"/>
      <c r="D76" s="184"/>
      <c r="E76" s="185"/>
      <c r="F76" s="152">
        <f>E76-D76+F75</f>
        <v>4996.0200000000004</v>
      </c>
    </row>
    <row r="77" spans="1:7" hidden="1" x14ac:dyDescent="0.2">
      <c r="A77" s="181"/>
      <c r="B77" s="187"/>
      <c r="C77" s="183"/>
      <c r="D77" s="184"/>
      <c r="E77" s="185"/>
      <c r="F77" s="152">
        <f>E77-D77+F76</f>
        <v>4996.0200000000004</v>
      </c>
    </row>
    <row r="78" spans="1:7" hidden="1" x14ac:dyDescent="0.2">
      <c r="A78" s="92"/>
      <c r="B78" s="30" t="s">
        <v>9</v>
      </c>
      <c r="C78" s="31"/>
      <c r="D78" s="153">
        <f>SUM(D74:D77)</f>
        <v>0</v>
      </c>
      <c r="E78" s="154">
        <f>SUM(E74:E77)</f>
        <v>0</v>
      </c>
      <c r="F78" s="152"/>
    </row>
    <row r="79" spans="1:7" s="1" customFormat="1" ht="15.75" hidden="1" x14ac:dyDescent="0.25">
      <c r="A79" s="75"/>
      <c r="B79" s="32"/>
      <c r="C79" s="26"/>
      <c r="D79" s="156"/>
      <c r="E79" s="157"/>
      <c r="F79" s="157"/>
      <c r="G79" s="4"/>
    </row>
    <row r="80" spans="1:7" s="1" customFormat="1" ht="15.75" hidden="1" x14ac:dyDescent="0.25">
      <c r="A80" s="87"/>
      <c r="B80" s="32"/>
      <c r="C80" s="26"/>
      <c r="D80" s="156"/>
      <c r="E80" s="157"/>
      <c r="F80" s="157"/>
      <c r="G80" s="4"/>
    </row>
    <row r="81" spans="1:7" s="1" customFormat="1" ht="15.75" hidden="1" x14ac:dyDescent="0.25">
      <c r="A81" s="90">
        <f>'Chart of Accounts'!A14</f>
        <v>4009</v>
      </c>
      <c r="B81" s="90" t="str">
        <f>'Chart of Accounts'!B14</f>
        <v>Income 9</v>
      </c>
      <c r="C81" s="8"/>
      <c r="D81" s="156"/>
      <c r="E81" s="157"/>
      <c r="F81" s="160"/>
      <c r="G81" s="4"/>
    </row>
    <row r="82" spans="1:7" s="1" customFormat="1" hidden="1" x14ac:dyDescent="0.2">
      <c r="A82" s="91"/>
      <c r="B82" s="74" t="s">
        <v>8</v>
      </c>
      <c r="C82" s="22"/>
      <c r="D82" s="161"/>
      <c r="E82" s="162"/>
      <c r="F82" s="163">
        <f>F77</f>
        <v>4996.0200000000004</v>
      </c>
      <c r="G82" s="4"/>
    </row>
    <row r="83" spans="1:7" s="1" customFormat="1" ht="12.75" hidden="1" customHeight="1" x14ac:dyDescent="0.2">
      <c r="A83" s="181"/>
      <c r="B83" s="187"/>
      <c r="C83" s="183"/>
      <c r="D83" s="184"/>
      <c r="E83" s="188"/>
      <c r="F83" s="152">
        <f>E83-D83+F82</f>
        <v>4996.0200000000004</v>
      </c>
      <c r="G83" s="4"/>
    </row>
    <row r="84" spans="1:7" s="1" customFormat="1" ht="12.75" hidden="1" customHeight="1" x14ac:dyDescent="0.2">
      <c r="A84" s="181"/>
      <c r="B84" s="187"/>
      <c r="C84" s="183"/>
      <c r="D84" s="184"/>
      <c r="E84" s="188"/>
      <c r="F84" s="152">
        <f>E84-D84+F83</f>
        <v>4996.0200000000004</v>
      </c>
      <c r="G84" s="4"/>
    </row>
    <row r="85" spans="1:7" s="1" customFormat="1" hidden="1" x14ac:dyDescent="0.2">
      <c r="A85" s="181"/>
      <c r="B85" s="187"/>
      <c r="C85" s="183"/>
      <c r="D85" s="184"/>
      <c r="E85" s="185"/>
      <c r="F85" s="152">
        <f>E85-D85+F84</f>
        <v>4996.0200000000004</v>
      </c>
      <c r="G85" s="4"/>
    </row>
    <row r="86" spans="1:7" s="1" customFormat="1" hidden="1" x14ac:dyDescent="0.2">
      <c r="A86" s="181"/>
      <c r="B86" s="187"/>
      <c r="C86" s="183"/>
      <c r="D86" s="184"/>
      <c r="E86" s="185"/>
      <c r="F86" s="152">
        <f>E86-D86+F85</f>
        <v>4996.0200000000004</v>
      </c>
      <c r="G86" s="4"/>
    </row>
    <row r="87" spans="1:7" s="1" customFormat="1" hidden="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4996.0200000000004</v>
      </c>
      <c r="G92" s="4"/>
    </row>
    <row r="93" spans="1:7" s="1" customFormat="1" ht="12.75" customHeight="1" x14ac:dyDescent="0.2">
      <c r="A93" s="189"/>
      <c r="B93" s="190"/>
      <c r="C93" s="183"/>
      <c r="D93" s="184">
        <v>2.64</v>
      </c>
      <c r="E93" s="188"/>
      <c r="F93" s="152">
        <f>E93-D93+F92</f>
        <v>4993.38</v>
      </c>
      <c r="G93" s="4"/>
    </row>
    <row r="94" spans="1:7" s="1" customFormat="1" ht="12.75" customHeight="1" x14ac:dyDescent="0.2">
      <c r="A94" s="189"/>
      <c r="B94" s="187"/>
      <c r="C94" s="183"/>
      <c r="D94" s="184"/>
      <c r="E94" s="188"/>
      <c r="F94" s="152">
        <f>E94-D94+F93</f>
        <v>4993.38</v>
      </c>
      <c r="G94" s="4"/>
    </row>
    <row r="95" spans="1:7" s="1" customFormat="1" x14ac:dyDescent="0.2">
      <c r="A95" s="189"/>
      <c r="B95" s="187"/>
      <c r="C95" s="183"/>
      <c r="D95" s="184"/>
      <c r="E95" s="185"/>
      <c r="F95" s="152">
        <f>E95-D95+F94</f>
        <v>4993.38</v>
      </c>
      <c r="G95" s="4"/>
    </row>
    <row r="96" spans="1:7" s="1" customFormat="1" x14ac:dyDescent="0.2">
      <c r="A96" s="189"/>
      <c r="B96" s="187"/>
      <c r="C96" s="183"/>
      <c r="D96" s="184"/>
      <c r="E96" s="185"/>
      <c r="F96" s="152">
        <f>E96-D96+F95</f>
        <v>4993.38</v>
      </c>
      <c r="G96" s="4"/>
    </row>
    <row r="97" spans="1:7" s="1" customFormat="1" x14ac:dyDescent="0.2">
      <c r="A97" s="36"/>
      <c r="B97" s="30" t="s">
        <v>9</v>
      </c>
      <c r="C97" s="31"/>
      <c r="D97" s="153">
        <f>SUM(D93:D96)</f>
        <v>2.64</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4993.38</v>
      </c>
      <c r="G101" s="4"/>
    </row>
    <row r="102" spans="1:7" s="1" customFormat="1" ht="12.75" customHeight="1" x14ac:dyDescent="0.2">
      <c r="A102" s="189"/>
      <c r="B102" s="187"/>
      <c r="C102" s="183"/>
      <c r="D102" s="184"/>
      <c r="E102" s="188"/>
      <c r="F102" s="152">
        <f>E102-D102+F101</f>
        <v>4993.38</v>
      </c>
      <c r="G102" s="4"/>
    </row>
    <row r="103" spans="1:7" s="1" customFormat="1" ht="12.75" customHeight="1" x14ac:dyDescent="0.2">
      <c r="A103" s="189"/>
      <c r="B103" s="187"/>
      <c r="C103" s="183"/>
      <c r="D103" s="184"/>
      <c r="E103" s="188"/>
      <c r="F103" s="152">
        <f>E103-D103+F102</f>
        <v>4993.38</v>
      </c>
      <c r="G103" s="4"/>
    </row>
    <row r="104" spans="1:7" x14ac:dyDescent="0.2">
      <c r="A104" s="189"/>
      <c r="B104" s="187"/>
      <c r="C104" s="183"/>
      <c r="D104" s="184"/>
      <c r="E104" s="185"/>
      <c r="F104" s="152">
        <f>E104-D104+F103</f>
        <v>4993.38</v>
      </c>
    </row>
    <row r="105" spans="1:7" x14ac:dyDescent="0.2">
      <c r="A105" s="189"/>
      <c r="B105" s="187"/>
      <c r="C105" s="183"/>
      <c r="D105" s="184"/>
      <c r="E105" s="185"/>
      <c r="F105" s="152">
        <f>E105-D105+F104</f>
        <v>4993.38</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4993.38</v>
      </c>
      <c r="G110" s="33"/>
    </row>
    <row r="111" spans="1:7" s="34" customFormat="1" x14ac:dyDescent="0.2">
      <c r="A111" s="189"/>
      <c r="B111" s="187"/>
      <c r="C111" s="183"/>
      <c r="D111" s="184"/>
      <c r="E111" s="188"/>
      <c r="F111" s="152">
        <f>E111-D111+F110</f>
        <v>4993.38</v>
      </c>
      <c r="G111" s="33"/>
    </row>
    <row r="112" spans="1:7" s="34" customFormat="1" x14ac:dyDescent="0.2">
      <c r="A112" s="189"/>
      <c r="B112" s="187"/>
      <c r="C112" s="183"/>
      <c r="D112" s="184"/>
      <c r="E112" s="188"/>
      <c r="F112" s="152">
        <f>E112-D112+F111</f>
        <v>4993.38</v>
      </c>
      <c r="G112" s="33"/>
    </row>
    <row r="113" spans="1:7" s="34" customFormat="1" x14ac:dyDescent="0.2">
      <c r="A113" s="189"/>
      <c r="B113" s="187"/>
      <c r="C113" s="183"/>
      <c r="D113" s="184"/>
      <c r="E113" s="185"/>
      <c r="F113" s="152">
        <f>E113-D113+F112</f>
        <v>4993.38</v>
      </c>
      <c r="G113" s="33"/>
    </row>
    <row r="114" spans="1:7" s="34" customFormat="1" x14ac:dyDescent="0.2">
      <c r="A114" s="189"/>
      <c r="B114" s="187"/>
      <c r="C114" s="183"/>
      <c r="D114" s="184"/>
      <c r="E114" s="185"/>
      <c r="F114" s="152">
        <f>E114-D114+F113</f>
        <v>4993.38</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4993.38</v>
      </c>
      <c r="G119" s="33"/>
    </row>
    <row r="120" spans="1:7" s="34" customFormat="1" x14ac:dyDescent="0.2">
      <c r="A120" s="189"/>
      <c r="B120" s="187"/>
      <c r="C120" s="183"/>
      <c r="D120" s="184"/>
      <c r="E120" s="188"/>
      <c r="F120" s="152">
        <f>E120-D120+F119</f>
        <v>4993.38</v>
      </c>
      <c r="G120" s="33"/>
    </row>
    <row r="121" spans="1:7" s="34" customFormat="1" x14ac:dyDescent="0.2">
      <c r="A121" s="189"/>
      <c r="B121" s="187"/>
      <c r="C121" s="183"/>
      <c r="D121" s="184"/>
      <c r="E121" s="188"/>
      <c r="F121" s="152">
        <f>E121-D121+F120</f>
        <v>4993.38</v>
      </c>
      <c r="G121" s="33"/>
    </row>
    <row r="122" spans="1:7" s="34" customFormat="1" x14ac:dyDescent="0.2">
      <c r="A122" s="189"/>
      <c r="B122" s="187"/>
      <c r="C122" s="183"/>
      <c r="D122" s="184"/>
      <c r="E122" s="185"/>
      <c r="F122" s="152">
        <f>E122-D122+F121</f>
        <v>4993.38</v>
      </c>
      <c r="G122" s="33"/>
    </row>
    <row r="123" spans="1:7" s="34" customFormat="1" x14ac:dyDescent="0.2">
      <c r="A123" s="189"/>
      <c r="B123" s="187"/>
      <c r="C123" s="183"/>
      <c r="D123" s="184"/>
      <c r="E123" s="185"/>
      <c r="F123" s="152">
        <f>E123-D123+F122</f>
        <v>4993.38</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4993.38</v>
      </c>
      <c r="G128" s="33"/>
    </row>
    <row r="129" spans="1:7" s="34" customFormat="1" x14ac:dyDescent="0.2">
      <c r="A129" s="189">
        <v>43193</v>
      </c>
      <c r="B129" s="187" t="s">
        <v>241</v>
      </c>
      <c r="C129" s="183">
        <v>131</v>
      </c>
      <c r="D129" s="184">
        <v>300</v>
      </c>
      <c r="E129" s="188"/>
      <c r="F129" s="152">
        <f>E129-D129+F128</f>
        <v>4693.38</v>
      </c>
      <c r="G129" s="33"/>
    </row>
    <row r="130" spans="1:7" s="34" customFormat="1" x14ac:dyDescent="0.2">
      <c r="A130" s="189"/>
      <c r="B130" s="187"/>
      <c r="C130" s="183"/>
      <c r="D130" s="184"/>
      <c r="E130" s="188"/>
      <c r="F130" s="152">
        <f>E130-D130+F129</f>
        <v>4693.38</v>
      </c>
      <c r="G130" s="33"/>
    </row>
    <row r="131" spans="1:7" s="34" customFormat="1" x14ac:dyDescent="0.2">
      <c r="A131" s="189"/>
      <c r="B131" s="187"/>
      <c r="C131" s="183"/>
      <c r="D131" s="184"/>
      <c r="E131" s="185"/>
      <c r="F131" s="152">
        <f>E131-D131+F130</f>
        <v>4693.38</v>
      </c>
      <c r="G131" s="33"/>
    </row>
    <row r="132" spans="1:7" s="34" customFormat="1" x14ac:dyDescent="0.2">
      <c r="A132" s="189"/>
      <c r="B132" s="187"/>
      <c r="C132" s="183"/>
      <c r="D132" s="184"/>
      <c r="E132" s="185"/>
      <c r="F132" s="152">
        <f>E132-D132+F131</f>
        <v>4693.38</v>
      </c>
      <c r="G132" s="33"/>
    </row>
    <row r="133" spans="1:7" s="34" customFormat="1" x14ac:dyDescent="0.2">
      <c r="A133" s="36"/>
      <c r="B133" s="30" t="s">
        <v>9</v>
      </c>
      <c r="C133" s="31"/>
      <c r="D133" s="153">
        <f>SUM(D129:D132)</f>
        <v>300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4693.38</v>
      </c>
      <c r="G137" s="33"/>
    </row>
    <row r="138" spans="1:7" s="34" customFormat="1" x14ac:dyDescent="0.2">
      <c r="A138" s="189"/>
      <c r="B138" s="187"/>
      <c r="C138" s="183"/>
      <c r="D138" s="184"/>
      <c r="E138" s="188"/>
      <c r="F138" s="152">
        <f>E138-D138+F137</f>
        <v>4693.38</v>
      </c>
      <c r="G138" s="33"/>
    </row>
    <row r="139" spans="1:7" s="34" customFormat="1" x14ac:dyDescent="0.2">
      <c r="A139" s="189"/>
      <c r="B139" s="187"/>
      <c r="C139" s="183"/>
      <c r="D139" s="184"/>
      <c r="E139" s="188"/>
      <c r="F139" s="152">
        <f>E139-D139+F138</f>
        <v>4693.38</v>
      </c>
      <c r="G139" s="33"/>
    </row>
    <row r="140" spans="1:7" s="34" customFormat="1" x14ac:dyDescent="0.2">
      <c r="A140" s="189"/>
      <c r="B140" s="187"/>
      <c r="C140" s="183"/>
      <c r="D140" s="184"/>
      <c r="E140" s="185"/>
      <c r="F140" s="152">
        <f>E140-D140+F139</f>
        <v>4693.38</v>
      </c>
      <c r="G140" s="33"/>
    </row>
    <row r="141" spans="1:7" s="34" customFormat="1" x14ac:dyDescent="0.2">
      <c r="A141" s="189"/>
      <c r="B141" s="187"/>
      <c r="C141" s="183"/>
      <c r="D141" s="184"/>
      <c r="E141" s="185"/>
      <c r="F141" s="152">
        <f>E141-D141+F140</f>
        <v>4693.38</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4693.38</v>
      </c>
      <c r="G146" s="33"/>
    </row>
    <row r="147" spans="1:7" s="34" customFormat="1" x14ac:dyDescent="0.2">
      <c r="A147" s="189"/>
      <c r="B147" s="187"/>
      <c r="C147" s="183"/>
      <c r="D147" s="184"/>
      <c r="E147" s="188"/>
      <c r="F147" s="152">
        <f>E147-D147+F146</f>
        <v>4693.38</v>
      </c>
      <c r="G147" s="33"/>
    </row>
    <row r="148" spans="1:7" s="34" customFormat="1" x14ac:dyDescent="0.2">
      <c r="A148" s="189"/>
      <c r="B148" s="187"/>
      <c r="C148" s="183"/>
      <c r="D148" s="184"/>
      <c r="E148" s="188"/>
      <c r="F148" s="152">
        <f>E148-D148+F147</f>
        <v>4693.38</v>
      </c>
      <c r="G148" s="33"/>
    </row>
    <row r="149" spans="1:7" s="34" customFormat="1" x14ac:dyDescent="0.2">
      <c r="A149" s="189"/>
      <c r="B149" s="187"/>
      <c r="C149" s="183"/>
      <c r="D149" s="184"/>
      <c r="E149" s="185"/>
      <c r="F149" s="152">
        <f>E149-D149+F148</f>
        <v>4693.38</v>
      </c>
      <c r="G149" s="33"/>
    </row>
    <row r="150" spans="1:7" s="34" customFormat="1" x14ac:dyDescent="0.2">
      <c r="A150" s="189"/>
      <c r="B150" s="187"/>
      <c r="C150" s="183"/>
      <c r="D150" s="184"/>
      <c r="E150" s="185"/>
      <c r="F150" s="152">
        <f>E150-D150+F149</f>
        <v>4693.38</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4693.38</v>
      </c>
      <c r="G155" s="33"/>
    </row>
    <row r="156" spans="1:7" s="34" customFormat="1" x14ac:dyDescent="0.2">
      <c r="A156" s="189"/>
      <c r="B156" s="187"/>
      <c r="C156" s="183"/>
      <c r="D156" s="184"/>
      <c r="E156" s="188"/>
      <c r="F156" s="152">
        <f>E156-D156+F155</f>
        <v>4693.38</v>
      </c>
      <c r="G156" s="33"/>
    </row>
    <row r="157" spans="1:7" s="34" customFormat="1" x14ac:dyDescent="0.2">
      <c r="A157" s="189"/>
      <c r="B157" s="187"/>
      <c r="C157" s="183"/>
      <c r="D157" s="184"/>
      <c r="E157" s="188"/>
      <c r="F157" s="152">
        <f>E157-D157+F156</f>
        <v>4693.38</v>
      </c>
      <c r="G157" s="33"/>
    </row>
    <row r="158" spans="1:7" s="34" customFormat="1" x14ac:dyDescent="0.2">
      <c r="A158" s="189"/>
      <c r="B158" s="187"/>
      <c r="C158" s="183"/>
      <c r="D158" s="184"/>
      <c r="E158" s="185"/>
      <c r="F158" s="152">
        <f>E158-D158+F157</f>
        <v>4693.38</v>
      </c>
      <c r="G158" s="33"/>
    </row>
    <row r="159" spans="1:7" s="34" customFormat="1" x14ac:dyDescent="0.2">
      <c r="A159" s="189"/>
      <c r="B159" s="187"/>
      <c r="C159" s="183"/>
      <c r="D159" s="184"/>
      <c r="E159" s="185"/>
      <c r="F159" s="152">
        <f>E159-D159+F158</f>
        <v>4693.38</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4693.38</v>
      </c>
      <c r="G164" s="33"/>
    </row>
    <row r="165" spans="1:7" s="34" customFormat="1" x14ac:dyDescent="0.2">
      <c r="A165" s="189"/>
      <c r="B165" s="187"/>
      <c r="C165" s="183"/>
      <c r="D165" s="184"/>
      <c r="E165" s="188"/>
      <c r="F165" s="152">
        <f>E165-D165+F164</f>
        <v>4693.38</v>
      </c>
      <c r="G165" s="33"/>
    </row>
    <row r="166" spans="1:7" s="34" customFormat="1" x14ac:dyDescent="0.2">
      <c r="A166" s="189"/>
      <c r="B166" s="187"/>
      <c r="C166" s="183"/>
      <c r="D166" s="184"/>
      <c r="E166" s="188"/>
      <c r="F166" s="152">
        <f>E166-D166+F165</f>
        <v>4693.38</v>
      </c>
      <c r="G166" s="33"/>
    </row>
    <row r="167" spans="1:7" s="34" customFormat="1" x14ac:dyDescent="0.2">
      <c r="A167" s="189"/>
      <c r="B167" s="187"/>
      <c r="C167" s="183"/>
      <c r="D167" s="184"/>
      <c r="E167" s="185"/>
      <c r="F167" s="152">
        <f>E167-D167+F166</f>
        <v>4693.38</v>
      </c>
      <c r="G167" s="33"/>
    </row>
    <row r="168" spans="1:7" s="34" customFormat="1" x14ac:dyDescent="0.2">
      <c r="A168" s="189"/>
      <c r="B168" s="187"/>
      <c r="C168" s="183"/>
      <c r="D168" s="184"/>
      <c r="E168" s="185"/>
      <c r="F168" s="152">
        <f>E168-D168+F167</f>
        <v>4693.38</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hidden="1" x14ac:dyDescent="0.25">
      <c r="A172" s="86" t="e">
        <f>'Chart of Accounts'!A28+333:172172</f>
        <v>#VALUE!</v>
      </c>
      <c r="B172" s="86" t="str">
        <f>'Chart of Accounts'!B28</f>
        <v>Expense 10</v>
      </c>
      <c r="C172" s="8"/>
      <c r="D172" s="156"/>
      <c r="E172" s="157"/>
      <c r="F172" s="160"/>
      <c r="G172" s="33"/>
    </row>
    <row r="173" spans="1:7" s="34" customFormat="1" hidden="1" x14ac:dyDescent="0.2">
      <c r="A173" s="76"/>
      <c r="B173" s="74" t="s">
        <v>8</v>
      </c>
      <c r="C173" s="22"/>
      <c r="D173" s="161"/>
      <c r="E173" s="162"/>
      <c r="F173" s="163">
        <f>F168</f>
        <v>4693.38</v>
      </c>
      <c r="G173" s="33"/>
    </row>
    <row r="174" spans="1:7" s="34" customFormat="1" hidden="1" x14ac:dyDescent="0.2">
      <c r="A174" s="191"/>
      <c r="B174" s="187"/>
      <c r="C174" s="183"/>
      <c r="D174" s="184"/>
      <c r="E174" s="188"/>
      <c r="F174" s="152">
        <f>E174-D174+F173</f>
        <v>4693.38</v>
      </c>
      <c r="G174" s="33"/>
    </row>
    <row r="175" spans="1:7" s="34" customFormat="1" hidden="1" x14ac:dyDescent="0.2">
      <c r="A175" s="191"/>
      <c r="B175" s="187"/>
      <c r="C175" s="183"/>
      <c r="D175" s="184"/>
      <c r="E175" s="188"/>
      <c r="F175" s="152">
        <f>E175-D175+F174</f>
        <v>4693.38</v>
      </c>
      <c r="G175" s="33"/>
    </row>
    <row r="176" spans="1:7" s="34" customFormat="1" hidden="1" x14ac:dyDescent="0.2">
      <c r="A176" s="191"/>
      <c r="B176" s="187"/>
      <c r="C176" s="183"/>
      <c r="D176" s="184"/>
      <c r="E176" s="185"/>
      <c r="F176" s="152">
        <f>E176-D176+F175</f>
        <v>4693.38</v>
      </c>
      <c r="G176" s="33"/>
    </row>
    <row r="177" spans="1:7" s="34" customFormat="1" hidden="1" x14ac:dyDescent="0.2">
      <c r="A177" s="191"/>
      <c r="B177" s="187"/>
      <c r="C177" s="183"/>
      <c r="D177" s="184"/>
      <c r="E177" s="185"/>
      <c r="F177" s="152">
        <f>E177-D177+F176</f>
        <v>4693.38</v>
      </c>
      <c r="G177" s="33"/>
    </row>
    <row r="178" spans="1:7" s="34" customFormat="1" hidden="1" x14ac:dyDescent="0.2">
      <c r="A178" s="94"/>
      <c r="B178" s="30" t="s">
        <v>9</v>
      </c>
      <c r="C178" s="31"/>
      <c r="D178" s="153">
        <f>SUM(D174:D177)</f>
        <v>0</v>
      </c>
      <c r="E178" s="154">
        <f>SUM(E174:E177)</f>
        <v>0</v>
      </c>
      <c r="F178" s="152"/>
      <c r="G178" s="33"/>
    </row>
    <row r="179" spans="1:7" s="34" customFormat="1" ht="15.75" hidden="1" x14ac:dyDescent="0.25">
      <c r="A179" s="75"/>
      <c r="B179" s="32"/>
      <c r="C179" s="26"/>
      <c r="D179" s="156"/>
      <c r="E179" s="157"/>
      <c r="F179" s="157"/>
      <c r="G179" s="33"/>
    </row>
    <row r="180" spans="1:7" s="34" customFormat="1" ht="15.75" hidden="1" x14ac:dyDescent="0.25">
      <c r="A180" s="75"/>
      <c r="B180" s="32"/>
      <c r="C180" s="26"/>
      <c r="D180" s="156"/>
      <c r="E180" s="157"/>
      <c r="F180" s="157"/>
      <c r="G180" s="33"/>
    </row>
    <row r="181" spans="1:7" s="34" customFormat="1" ht="15.75" hidden="1" x14ac:dyDescent="0.25">
      <c r="A181" s="86">
        <f>'Chart of Accounts'!A29</f>
        <v>5011</v>
      </c>
      <c r="B181" s="86" t="str">
        <f>'Chart of Accounts'!B29</f>
        <v>Expense 11</v>
      </c>
      <c r="C181" s="8"/>
      <c r="D181" s="156"/>
      <c r="E181" s="157"/>
      <c r="F181" s="160"/>
      <c r="G181" s="33"/>
    </row>
    <row r="182" spans="1:7" s="34" customFormat="1" hidden="1" x14ac:dyDescent="0.2">
      <c r="A182" s="76"/>
      <c r="B182" s="74" t="s">
        <v>8</v>
      </c>
      <c r="C182" s="22"/>
      <c r="D182" s="161"/>
      <c r="E182" s="162"/>
      <c r="F182" s="163">
        <f>F177</f>
        <v>4693.38</v>
      </c>
      <c r="G182" s="33"/>
    </row>
    <row r="183" spans="1:7" s="34" customFormat="1" hidden="1" x14ac:dyDescent="0.2">
      <c r="A183" s="191"/>
      <c r="B183" s="187"/>
      <c r="C183" s="183"/>
      <c r="D183" s="184"/>
      <c r="E183" s="188"/>
      <c r="F183" s="152">
        <f>E183-D183+F182</f>
        <v>4693.38</v>
      </c>
      <c r="G183" s="33"/>
    </row>
    <row r="184" spans="1:7" s="34" customFormat="1" hidden="1" x14ac:dyDescent="0.2">
      <c r="A184" s="191"/>
      <c r="B184" s="187"/>
      <c r="C184" s="183"/>
      <c r="D184" s="184"/>
      <c r="E184" s="188"/>
      <c r="F184" s="152">
        <f>E184-D184+F183</f>
        <v>4693.38</v>
      </c>
      <c r="G184" s="33"/>
    </row>
    <row r="185" spans="1:7" s="34" customFormat="1" hidden="1" x14ac:dyDescent="0.2">
      <c r="A185" s="191"/>
      <c r="B185" s="187"/>
      <c r="C185" s="183"/>
      <c r="D185" s="184"/>
      <c r="E185" s="185"/>
      <c r="F185" s="152">
        <f>E185-D185+F184</f>
        <v>4693.38</v>
      </c>
      <c r="G185" s="33"/>
    </row>
    <row r="186" spans="1:7" s="34" customFormat="1" hidden="1" x14ac:dyDescent="0.2">
      <c r="A186" s="191"/>
      <c r="B186" s="187"/>
      <c r="C186" s="183"/>
      <c r="D186" s="184"/>
      <c r="E186" s="185"/>
      <c r="F186" s="152">
        <f>E186-D186+F185</f>
        <v>4693.38</v>
      </c>
      <c r="G186" s="33"/>
    </row>
    <row r="187" spans="1:7" s="34" customFormat="1" hidden="1" x14ac:dyDescent="0.2">
      <c r="A187" s="94"/>
      <c r="B187" s="30" t="s">
        <v>9</v>
      </c>
      <c r="C187" s="31"/>
      <c r="D187" s="153">
        <f>SUM(D183:D186)</f>
        <v>0</v>
      </c>
      <c r="E187" s="154">
        <f>SUM(E183:E186)</f>
        <v>0</v>
      </c>
      <c r="F187" s="152"/>
      <c r="G187" s="33"/>
    </row>
    <row r="188" spans="1:7" s="34" customFormat="1" ht="15.75" hidden="1" x14ac:dyDescent="0.25">
      <c r="A188" s="75"/>
      <c r="B188" s="32"/>
      <c r="C188" s="26"/>
      <c r="D188" s="156"/>
      <c r="E188" s="157"/>
      <c r="F188" s="157"/>
      <c r="G188" s="33"/>
    </row>
    <row r="189" spans="1:7" s="34" customFormat="1" ht="15.75" hidden="1" x14ac:dyDescent="0.25">
      <c r="A189" s="75"/>
      <c r="B189" s="32"/>
      <c r="C189" s="26"/>
      <c r="D189" s="156"/>
      <c r="E189" s="157"/>
      <c r="F189" s="157"/>
      <c r="G189" s="33"/>
    </row>
    <row r="190" spans="1:7" s="34" customFormat="1" ht="15.75" hidden="1" x14ac:dyDescent="0.25">
      <c r="A190" s="86">
        <f>'Chart of Accounts'!A30</f>
        <v>5012</v>
      </c>
      <c r="B190" s="86" t="str">
        <f>'Chart of Accounts'!B30</f>
        <v>Expense 12</v>
      </c>
      <c r="C190" s="8"/>
      <c r="D190" s="156"/>
      <c r="E190" s="157"/>
      <c r="F190" s="160"/>
      <c r="G190" s="33"/>
    </row>
    <row r="191" spans="1:7" s="34" customFormat="1" hidden="1" x14ac:dyDescent="0.2">
      <c r="A191" s="76"/>
      <c r="B191" s="74" t="s">
        <v>8</v>
      </c>
      <c r="C191" s="22"/>
      <c r="D191" s="161"/>
      <c r="E191" s="162"/>
      <c r="F191" s="163">
        <f>F186</f>
        <v>4693.38</v>
      </c>
      <c r="G191" s="33"/>
    </row>
    <row r="192" spans="1:7" s="34" customFormat="1" hidden="1" x14ac:dyDescent="0.2">
      <c r="A192" s="191"/>
      <c r="B192" s="187"/>
      <c r="C192" s="183"/>
      <c r="D192" s="184"/>
      <c r="E192" s="188"/>
      <c r="F192" s="152">
        <f>E192-D192+F191</f>
        <v>4693.38</v>
      </c>
      <c r="G192" s="33"/>
    </row>
    <row r="193" spans="1:7" s="34" customFormat="1" hidden="1" x14ac:dyDescent="0.2">
      <c r="A193" s="191"/>
      <c r="B193" s="187"/>
      <c r="C193" s="183"/>
      <c r="D193" s="184"/>
      <c r="E193" s="188"/>
      <c r="F193" s="152">
        <f>E193-D193+F192</f>
        <v>4693.38</v>
      </c>
      <c r="G193" s="33"/>
    </row>
    <row r="194" spans="1:7" s="34" customFormat="1" hidden="1" x14ac:dyDescent="0.2">
      <c r="A194" s="191"/>
      <c r="B194" s="187"/>
      <c r="C194" s="183"/>
      <c r="D194" s="184"/>
      <c r="E194" s="185"/>
      <c r="F194" s="152">
        <f>E194-D194+F193</f>
        <v>4693.38</v>
      </c>
      <c r="G194" s="33"/>
    </row>
    <row r="195" spans="1:7" s="34" customFormat="1" hidden="1" x14ac:dyDescent="0.2">
      <c r="A195" s="191"/>
      <c r="B195" s="187"/>
      <c r="C195" s="183"/>
      <c r="D195" s="184"/>
      <c r="E195" s="185"/>
      <c r="F195" s="152">
        <f>E195-D195+F194</f>
        <v>4693.38</v>
      </c>
      <c r="G195" s="33"/>
    </row>
    <row r="196" spans="1:7" s="34" customFormat="1" hidden="1" x14ac:dyDescent="0.2">
      <c r="A196" s="94"/>
      <c r="B196" s="30" t="s">
        <v>9</v>
      </c>
      <c r="C196" s="31"/>
      <c r="D196" s="153">
        <f>SUM(D192:D195)</f>
        <v>0</v>
      </c>
      <c r="E196" s="154">
        <f>SUM(E192:E195)</f>
        <v>0</v>
      </c>
      <c r="F196" s="152"/>
      <c r="G196" s="33"/>
    </row>
    <row r="197" spans="1:7" s="34" customFormat="1" ht="15.75" hidden="1" x14ac:dyDescent="0.25">
      <c r="A197" s="75"/>
      <c r="B197" s="32"/>
      <c r="C197" s="26"/>
      <c r="D197" s="156"/>
      <c r="E197" s="157"/>
      <c r="F197" s="157"/>
      <c r="G197" s="33"/>
    </row>
    <row r="198" spans="1:7" s="34" customFormat="1" ht="15.75" hidden="1" x14ac:dyDescent="0.25">
      <c r="A198" s="75"/>
      <c r="B198" s="32"/>
      <c r="C198" s="26"/>
      <c r="D198" s="156"/>
      <c r="E198" s="157"/>
      <c r="F198" s="157"/>
      <c r="G198" s="33"/>
    </row>
    <row r="199" spans="1:7" s="34" customFormat="1" ht="15.75" hidden="1" x14ac:dyDescent="0.25">
      <c r="A199" s="95">
        <f>'Chart of Accounts'!A31</f>
        <v>5013</v>
      </c>
      <c r="B199" s="95" t="str">
        <f>'Chart of Accounts'!B31</f>
        <v>Expense 13</v>
      </c>
      <c r="C199" s="8"/>
      <c r="D199" s="156"/>
      <c r="E199" s="157"/>
      <c r="F199" s="160"/>
      <c r="G199" s="33"/>
    </row>
    <row r="200" spans="1:7" s="34" customFormat="1" hidden="1" x14ac:dyDescent="0.2">
      <c r="A200" s="96"/>
      <c r="B200" s="74" t="s">
        <v>8</v>
      </c>
      <c r="C200" s="22"/>
      <c r="D200" s="161"/>
      <c r="E200" s="162"/>
      <c r="F200" s="163">
        <f>F195</f>
        <v>4693.38</v>
      </c>
      <c r="G200" s="33"/>
    </row>
    <row r="201" spans="1:7" s="34" customFormat="1" hidden="1" x14ac:dyDescent="0.2">
      <c r="A201" s="192"/>
      <c r="B201" s="187"/>
      <c r="C201" s="183"/>
      <c r="D201" s="184"/>
      <c r="E201" s="188"/>
      <c r="F201" s="152">
        <f>E201-D201+F200</f>
        <v>4693.38</v>
      </c>
      <c r="G201" s="33"/>
    </row>
    <row r="202" spans="1:7" s="34" customFormat="1" hidden="1" x14ac:dyDescent="0.2">
      <c r="A202" s="192"/>
      <c r="B202" s="187"/>
      <c r="C202" s="183"/>
      <c r="D202" s="184"/>
      <c r="E202" s="188"/>
      <c r="F202" s="152">
        <f>E202-D202+F201</f>
        <v>4693.38</v>
      </c>
      <c r="G202" s="33"/>
    </row>
    <row r="203" spans="1:7" s="34" customFormat="1" hidden="1" x14ac:dyDescent="0.2">
      <c r="A203" s="192"/>
      <c r="B203" s="187"/>
      <c r="C203" s="183"/>
      <c r="D203" s="184"/>
      <c r="E203" s="185"/>
      <c r="F203" s="152">
        <f>E203-D203+F202</f>
        <v>4693.38</v>
      </c>
      <c r="G203" s="33"/>
    </row>
    <row r="204" spans="1:7" s="34" customFormat="1" hidden="1" x14ac:dyDescent="0.2">
      <c r="A204" s="192"/>
      <c r="B204" s="187"/>
      <c r="C204" s="183"/>
      <c r="D204" s="184"/>
      <c r="E204" s="185"/>
      <c r="F204" s="152">
        <f>E204-D204+F203</f>
        <v>4693.38</v>
      </c>
      <c r="G204" s="33"/>
    </row>
    <row r="205" spans="1:7" s="34" customFormat="1" hidden="1" x14ac:dyDescent="0.2">
      <c r="A205" s="97"/>
      <c r="B205" s="30" t="s">
        <v>9</v>
      </c>
      <c r="C205" s="31"/>
      <c r="D205" s="153">
        <f>SUM(D201:D204)</f>
        <v>0</v>
      </c>
      <c r="E205" s="154">
        <f>SUM(E201:E204)</f>
        <v>0</v>
      </c>
      <c r="F205" s="152"/>
      <c r="G205" s="33"/>
    </row>
    <row r="206" spans="1:7" s="34" customFormat="1" ht="15.75" hidden="1" x14ac:dyDescent="0.25">
      <c r="A206" s="75"/>
      <c r="B206" s="32"/>
      <c r="C206" s="26"/>
      <c r="D206" s="156"/>
      <c r="E206" s="157"/>
      <c r="F206" s="157"/>
      <c r="G206" s="33"/>
    </row>
    <row r="207" spans="1:7" s="34" customFormat="1" ht="15.75" hidden="1" x14ac:dyDescent="0.25">
      <c r="A207" s="75"/>
      <c r="B207" s="32"/>
      <c r="C207" s="26"/>
      <c r="D207" s="156"/>
      <c r="E207" s="157"/>
      <c r="F207" s="157"/>
      <c r="G207" s="33"/>
    </row>
    <row r="208" spans="1:7" s="34" customFormat="1" ht="15.75" hidden="1" x14ac:dyDescent="0.25">
      <c r="A208" s="95">
        <f>'Chart of Accounts'!A33</f>
        <v>5014</v>
      </c>
      <c r="B208" s="95" t="str">
        <f>'Chart of Accounts'!B33</f>
        <v>Expense 14</v>
      </c>
      <c r="C208" s="8"/>
      <c r="D208" s="156"/>
      <c r="E208" s="157"/>
      <c r="F208" s="160"/>
      <c r="G208" s="33"/>
    </row>
    <row r="209" spans="1:7" s="34" customFormat="1" hidden="1" x14ac:dyDescent="0.2">
      <c r="A209" s="96"/>
      <c r="B209" s="74" t="s">
        <v>8</v>
      </c>
      <c r="C209" s="22"/>
      <c r="D209" s="161"/>
      <c r="E209" s="162"/>
      <c r="F209" s="163">
        <f>F204</f>
        <v>4693.38</v>
      </c>
      <c r="G209" s="33"/>
    </row>
    <row r="210" spans="1:7" s="34" customFormat="1" hidden="1" x14ac:dyDescent="0.2">
      <c r="A210" s="192"/>
      <c r="B210" s="187"/>
      <c r="C210" s="183"/>
      <c r="D210" s="184"/>
      <c r="E210" s="188"/>
      <c r="F210" s="152">
        <f>E210-D210+F209</f>
        <v>4693.38</v>
      </c>
      <c r="G210" s="33"/>
    </row>
    <row r="211" spans="1:7" s="34" customFormat="1" hidden="1" x14ac:dyDescent="0.2">
      <c r="A211" s="192"/>
      <c r="B211" s="187"/>
      <c r="C211" s="183"/>
      <c r="D211" s="184"/>
      <c r="E211" s="188"/>
      <c r="F211" s="152">
        <f>E211-D211+F210</f>
        <v>4693.38</v>
      </c>
      <c r="G211" s="33"/>
    </row>
    <row r="212" spans="1:7" s="34" customFormat="1" hidden="1" x14ac:dyDescent="0.2">
      <c r="A212" s="192"/>
      <c r="B212" s="187"/>
      <c r="C212" s="183"/>
      <c r="D212" s="184"/>
      <c r="E212" s="185"/>
      <c r="F212" s="152">
        <f>E212-D212+F211</f>
        <v>4693.38</v>
      </c>
      <c r="G212" s="33"/>
    </row>
    <row r="213" spans="1:7" s="34" customFormat="1" hidden="1" x14ac:dyDescent="0.2">
      <c r="A213" s="192"/>
      <c r="B213" s="187"/>
      <c r="C213" s="183"/>
      <c r="D213" s="184"/>
      <c r="E213" s="185"/>
      <c r="F213" s="152">
        <f>E213-D213+F212</f>
        <v>4693.38</v>
      </c>
      <c r="G213" s="33"/>
    </row>
    <row r="214" spans="1:7" s="34" customFormat="1" hidden="1" x14ac:dyDescent="0.2">
      <c r="A214" s="97"/>
      <c r="B214" s="30" t="s">
        <v>9</v>
      </c>
      <c r="C214" s="31"/>
      <c r="D214" s="153">
        <f>SUM(D210:D213)</f>
        <v>0</v>
      </c>
      <c r="E214" s="154">
        <f>SUM(E210:E213)</f>
        <v>0</v>
      </c>
      <c r="F214" s="152"/>
      <c r="G214" s="33"/>
    </row>
    <row r="215" spans="1:7" s="34" customFormat="1" ht="15.75" hidden="1" x14ac:dyDescent="0.25">
      <c r="A215" s="75"/>
      <c r="B215" s="32"/>
      <c r="C215" s="26"/>
      <c r="D215" s="156"/>
      <c r="E215" s="157"/>
      <c r="F215" s="157"/>
      <c r="G215" s="33"/>
    </row>
    <row r="216" spans="1:7" s="34" customFormat="1" ht="15.75" hidden="1" x14ac:dyDescent="0.25">
      <c r="A216" s="75"/>
      <c r="B216" s="32"/>
      <c r="C216" s="26"/>
      <c r="D216" s="156"/>
      <c r="E216" s="157"/>
      <c r="F216" s="157"/>
      <c r="G216" s="33"/>
    </row>
    <row r="217" spans="1:7" s="34" customFormat="1" ht="15.75" hidden="1" x14ac:dyDescent="0.25">
      <c r="A217" s="95">
        <f>'Chart of Accounts'!A34</f>
        <v>5015</v>
      </c>
      <c r="B217" s="95" t="str">
        <f>'Chart of Accounts'!B34</f>
        <v>Expense 15</v>
      </c>
      <c r="C217" s="8"/>
      <c r="D217" s="156"/>
      <c r="E217" s="157"/>
      <c r="F217" s="160"/>
      <c r="G217" s="33"/>
    </row>
    <row r="218" spans="1:7" s="34" customFormat="1" hidden="1" x14ac:dyDescent="0.2">
      <c r="A218" s="96"/>
      <c r="B218" s="74" t="s">
        <v>8</v>
      </c>
      <c r="C218" s="22"/>
      <c r="D218" s="161"/>
      <c r="E218" s="162"/>
      <c r="F218" s="163">
        <f>F213</f>
        <v>4693.38</v>
      </c>
      <c r="G218" s="33"/>
    </row>
    <row r="219" spans="1:7" s="34" customFormat="1" hidden="1" x14ac:dyDescent="0.2">
      <c r="A219" s="192"/>
      <c r="B219" s="187"/>
      <c r="C219" s="183"/>
      <c r="D219" s="184"/>
      <c r="E219" s="188"/>
      <c r="F219" s="152">
        <f>E219-D219+F218</f>
        <v>4693.38</v>
      </c>
      <c r="G219" s="33"/>
    </row>
    <row r="220" spans="1:7" s="34" customFormat="1" hidden="1" x14ac:dyDescent="0.2">
      <c r="A220" s="192"/>
      <c r="B220" s="187"/>
      <c r="C220" s="183"/>
      <c r="D220" s="184"/>
      <c r="E220" s="188"/>
      <c r="F220" s="152">
        <f>E220-D220+F219</f>
        <v>4693.38</v>
      </c>
      <c r="G220" s="33"/>
    </row>
    <row r="221" spans="1:7" s="34" customFormat="1" hidden="1" x14ac:dyDescent="0.2">
      <c r="A221" s="192"/>
      <c r="B221" s="187"/>
      <c r="C221" s="183"/>
      <c r="D221" s="184"/>
      <c r="E221" s="185"/>
      <c r="F221" s="152">
        <f>E221-D221+F220</f>
        <v>4693.38</v>
      </c>
      <c r="G221" s="33"/>
    </row>
    <row r="222" spans="1:7" s="34" customFormat="1" hidden="1" x14ac:dyDescent="0.2">
      <c r="A222" s="192"/>
      <c r="B222" s="187"/>
      <c r="C222" s="183"/>
      <c r="D222" s="184"/>
      <c r="E222" s="185"/>
      <c r="F222" s="152">
        <f>E222-D222+F221</f>
        <v>4693.38</v>
      </c>
      <c r="G222" s="33"/>
    </row>
    <row r="223" spans="1:7" s="34" customFormat="1" hidden="1" x14ac:dyDescent="0.2">
      <c r="A223" s="97"/>
      <c r="B223" s="30" t="s">
        <v>9</v>
      </c>
      <c r="C223" s="31"/>
      <c r="D223" s="153">
        <f>SUM(D219:D222)</f>
        <v>0</v>
      </c>
      <c r="E223" s="154">
        <f>SUM(E219:E222)</f>
        <v>0</v>
      </c>
      <c r="F223" s="152"/>
      <c r="G223" s="33"/>
    </row>
    <row r="224" spans="1:7" s="34" customFormat="1" ht="15.75" hidden="1" x14ac:dyDescent="0.25">
      <c r="A224" s="75"/>
      <c r="B224" s="32"/>
      <c r="C224" s="26"/>
      <c r="D224" s="156"/>
      <c r="E224" s="157"/>
      <c r="F224" s="157"/>
      <c r="G224" s="33"/>
    </row>
    <row r="225" spans="1:7" s="34" customFormat="1" ht="15.75" hidden="1" x14ac:dyDescent="0.25">
      <c r="A225" s="75"/>
      <c r="B225" s="32"/>
      <c r="C225" s="26"/>
      <c r="D225" s="156"/>
      <c r="E225" s="157"/>
      <c r="F225" s="157"/>
      <c r="G225" s="33"/>
    </row>
    <row r="226" spans="1:7" s="34" customFormat="1" ht="15.75" hidden="1" x14ac:dyDescent="0.25">
      <c r="A226" s="95">
        <f>'Chart of Accounts'!A35</f>
        <v>5016</v>
      </c>
      <c r="B226" s="95" t="str">
        <f>'Chart of Accounts'!B35</f>
        <v>Expense 16</v>
      </c>
      <c r="C226" s="8"/>
      <c r="D226" s="156"/>
      <c r="E226" s="157"/>
      <c r="F226" s="160"/>
      <c r="G226" s="33"/>
    </row>
    <row r="227" spans="1:7" s="34" customFormat="1" hidden="1" x14ac:dyDescent="0.2">
      <c r="A227" s="96"/>
      <c r="B227" s="74" t="s">
        <v>8</v>
      </c>
      <c r="C227" s="22"/>
      <c r="D227" s="161"/>
      <c r="E227" s="162"/>
      <c r="F227" s="163">
        <f>F222</f>
        <v>4693.38</v>
      </c>
      <c r="G227" s="33"/>
    </row>
    <row r="228" spans="1:7" s="34" customFormat="1" hidden="1" x14ac:dyDescent="0.2">
      <c r="A228" s="192"/>
      <c r="B228" s="187"/>
      <c r="C228" s="183"/>
      <c r="D228" s="184"/>
      <c r="E228" s="188"/>
      <c r="F228" s="152">
        <f>E228-D228+F227</f>
        <v>4693.38</v>
      </c>
      <c r="G228" s="33"/>
    </row>
    <row r="229" spans="1:7" s="34" customFormat="1" hidden="1" x14ac:dyDescent="0.2">
      <c r="A229" s="192"/>
      <c r="B229" s="187"/>
      <c r="C229" s="183"/>
      <c r="D229" s="184"/>
      <c r="E229" s="188"/>
      <c r="F229" s="152">
        <f>E229-D229+F228</f>
        <v>4693.38</v>
      </c>
      <c r="G229" s="33"/>
    </row>
    <row r="230" spans="1:7" s="34" customFormat="1" hidden="1" x14ac:dyDescent="0.2">
      <c r="A230" s="192"/>
      <c r="B230" s="187"/>
      <c r="C230" s="183"/>
      <c r="D230" s="184"/>
      <c r="E230" s="185"/>
      <c r="F230" s="152">
        <f>E230-D230+F229</f>
        <v>4693.38</v>
      </c>
      <c r="G230" s="33"/>
    </row>
    <row r="231" spans="1:7" s="34" customFormat="1" hidden="1" x14ac:dyDescent="0.2">
      <c r="A231" s="192"/>
      <c r="B231" s="187"/>
      <c r="C231" s="183"/>
      <c r="D231" s="184"/>
      <c r="E231" s="185"/>
      <c r="F231" s="152">
        <f>E231-D231+F230</f>
        <v>4693.38</v>
      </c>
      <c r="G231" s="33"/>
    </row>
    <row r="232" spans="1:7" s="34" customFormat="1" hidden="1" x14ac:dyDescent="0.2">
      <c r="A232" s="97"/>
      <c r="B232" s="30" t="s">
        <v>9</v>
      </c>
      <c r="C232" s="31"/>
      <c r="D232" s="153">
        <f>SUM(D228:D231)</f>
        <v>0</v>
      </c>
      <c r="E232" s="154">
        <f>SUM(E228:E231)</f>
        <v>0</v>
      </c>
      <c r="F232" s="152"/>
      <c r="G232" s="33"/>
    </row>
    <row r="233" spans="1:7" s="34" customFormat="1" ht="15.75" hidden="1" x14ac:dyDescent="0.25">
      <c r="A233" s="75"/>
      <c r="B233" s="32"/>
      <c r="C233" s="26"/>
      <c r="D233" s="156"/>
      <c r="E233" s="157"/>
      <c r="F233" s="157"/>
      <c r="G233" s="33"/>
    </row>
    <row r="234" spans="1:7" s="34" customFormat="1" ht="15.75" hidden="1" x14ac:dyDescent="0.25">
      <c r="A234" s="75"/>
      <c r="B234" s="32"/>
      <c r="C234" s="26"/>
      <c r="D234" s="156"/>
      <c r="E234" s="157"/>
      <c r="F234" s="157"/>
      <c r="G234" s="33"/>
    </row>
    <row r="235" spans="1:7" s="34" customFormat="1" ht="15.75" hidden="1" x14ac:dyDescent="0.25">
      <c r="A235" s="95">
        <f>'Chart of Accounts'!A36</f>
        <v>5017</v>
      </c>
      <c r="B235" s="95" t="str">
        <f>'Chart of Accounts'!B36</f>
        <v>Expense 17</v>
      </c>
      <c r="C235" s="8"/>
      <c r="D235" s="156"/>
      <c r="E235" s="157"/>
      <c r="F235" s="160"/>
      <c r="G235" s="33"/>
    </row>
    <row r="236" spans="1:7" s="34" customFormat="1" hidden="1" x14ac:dyDescent="0.2">
      <c r="A236" s="96"/>
      <c r="B236" s="74" t="s">
        <v>8</v>
      </c>
      <c r="C236" s="22"/>
      <c r="D236" s="161"/>
      <c r="E236" s="162"/>
      <c r="F236" s="163">
        <f>F231</f>
        <v>4693.38</v>
      </c>
      <c r="G236" s="33"/>
    </row>
    <row r="237" spans="1:7" s="34" customFormat="1" hidden="1" x14ac:dyDescent="0.2">
      <c r="A237" s="192"/>
      <c r="B237" s="187"/>
      <c r="C237" s="183"/>
      <c r="D237" s="184"/>
      <c r="E237" s="188"/>
      <c r="F237" s="152">
        <f>E237-D237+F236</f>
        <v>4693.38</v>
      </c>
      <c r="G237" s="33"/>
    </row>
    <row r="238" spans="1:7" s="34" customFormat="1" hidden="1" x14ac:dyDescent="0.2">
      <c r="A238" s="192"/>
      <c r="B238" s="187"/>
      <c r="C238" s="183"/>
      <c r="D238" s="184"/>
      <c r="E238" s="188"/>
      <c r="F238" s="152">
        <f>E238-D238+F237</f>
        <v>4693.38</v>
      </c>
      <c r="G238" s="33"/>
    </row>
    <row r="239" spans="1:7" s="34" customFormat="1" hidden="1" x14ac:dyDescent="0.2">
      <c r="A239" s="192"/>
      <c r="B239" s="187"/>
      <c r="C239" s="183"/>
      <c r="D239" s="184"/>
      <c r="E239" s="185"/>
      <c r="F239" s="152">
        <f>E239-D239+F238</f>
        <v>4693.38</v>
      </c>
      <c r="G239" s="33"/>
    </row>
    <row r="240" spans="1:7" s="34" customFormat="1" hidden="1" x14ac:dyDescent="0.2">
      <c r="A240" s="192"/>
      <c r="B240" s="187"/>
      <c r="C240" s="183"/>
      <c r="D240" s="184"/>
      <c r="E240" s="185"/>
      <c r="F240" s="152">
        <f>E240-D240+F239</f>
        <v>4693.38</v>
      </c>
      <c r="G240" s="33"/>
    </row>
    <row r="241" spans="1:7" s="34" customFormat="1" hidden="1" x14ac:dyDescent="0.2">
      <c r="A241" s="97"/>
      <c r="B241" s="30" t="s">
        <v>9</v>
      </c>
      <c r="C241" s="31"/>
      <c r="D241" s="153">
        <f>SUM(D237:D240)</f>
        <v>0</v>
      </c>
      <c r="E241" s="154">
        <f>SUM(E237:E240)</f>
        <v>0</v>
      </c>
      <c r="F241" s="152"/>
      <c r="G241" s="33"/>
    </row>
    <row r="242" spans="1:7" s="34" customFormat="1" ht="15.75" hidden="1" x14ac:dyDescent="0.25">
      <c r="A242" s="75"/>
      <c r="B242" s="32"/>
      <c r="C242" s="26"/>
      <c r="D242" s="156"/>
      <c r="E242" s="157"/>
      <c r="F242" s="157"/>
      <c r="G242" s="33"/>
    </row>
    <row r="243" spans="1:7" s="34" customFormat="1" ht="15.75" hidden="1" x14ac:dyDescent="0.25">
      <c r="A243" s="75"/>
      <c r="B243" s="32"/>
      <c r="C243" s="26"/>
      <c r="D243" s="156"/>
      <c r="E243" s="157"/>
      <c r="F243" s="157"/>
      <c r="G243" s="33"/>
    </row>
    <row r="244" spans="1:7" s="34" customFormat="1" ht="15.75" hidden="1" x14ac:dyDescent="0.25">
      <c r="A244" s="95">
        <f>'Chart of Accounts'!A38</f>
        <v>5018</v>
      </c>
      <c r="B244" s="95" t="str">
        <f>'Chart of Accounts'!B38</f>
        <v>Expense 18</v>
      </c>
      <c r="C244" s="8"/>
      <c r="D244" s="156"/>
      <c r="E244" s="157"/>
      <c r="F244" s="160"/>
      <c r="G244" s="33"/>
    </row>
    <row r="245" spans="1:7" s="34" customFormat="1" hidden="1" x14ac:dyDescent="0.2">
      <c r="A245" s="96"/>
      <c r="B245" s="74" t="s">
        <v>8</v>
      </c>
      <c r="C245" s="22"/>
      <c r="D245" s="161"/>
      <c r="E245" s="162"/>
      <c r="F245" s="163">
        <f>F240</f>
        <v>4693.38</v>
      </c>
      <c r="G245" s="33"/>
    </row>
    <row r="246" spans="1:7" s="34" customFormat="1" hidden="1" x14ac:dyDescent="0.2">
      <c r="A246" s="192"/>
      <c r="B246" s="187"/>
      <c r="C246" s="183"/>
      <c r="D246" s="184"/>
      <c r="E246" s="188"/>
      <c r="F246" s="152">
        <f>E246-D246+F245</f>
        <v>4693.38</v>
      </c>
      <c r="G246" s="33"/>
    </row>
    <row r="247" spans="1:7" s="34" customFormat="1" hidden="1" x14ac:dyDescent="0.2">
      <c r="A247" s="192"/>
      <c r="B247" s="187"/>
      <c r="C247" s="183"/>
      <c r="D247" s="184"/>
      <c r="E247" s="188"/>
      <c r="F247" s="152">
        <f>E247-D247+F246</f>
        <v>4693.38</v>
      </c>
      <c r="G247" s="33"/>
    </row>
    <row r="248" spans="1:7" s="34" customFormat="1" hidden="1" x14ac:dyDescent="0.2">
      <c r="A248" s="192"/>
      <c r="B248" s="187"/>
      <c r="C248" s="183"/>
      <c r="D248" s="184"/>
      <c r="E248" s="185"/>
      <c r="F248" s="152">
        <f>E248-D248+F247</f>
        <v>4693.38</v>
      </c>
      <c r="G248" s="33"/>
    </row>
    <row r="249" spans="1:7" s="34" customFormat="1" hidden="1" x14ac:dyDescent="0.2">
      <c r="A249" s="192"/>
      <c r="B249" s="187"/>
      <c r="C249" s="183"/>
      <c r="D249" s="184"/>
      <c r="E249" s="185"/>
      <c r="F249" s="152">
        <f>E249-D249+F248</f>
        <v>4693.38</v>
      </c>
      <c r="G249" s="33"/>
    </row>
    <row r="250" spans="1:7" s="34" customFormat="1" hidden="1" x14ac:dyDescent="0.2">
      <c r="A250" s="97"/>
      <c r="B250" s="30" t="s">
        <v>9</v>
      </c>
      <c r="C250" s="31"/>
      <c r="D250" s="153">
        <f>SUM(D246:D249)</f>
        <v>0</v>
      </c>
      <c r="E250" s="154">
        <f>SUM(E246:E249)</f>
        <v>0</v>
      </c>
      <c r="F250" s="152"/>
      <c r="G250" s="33"/>
    </row>
    <row r="251" spans="1:7" s="34" customFormat="1" ht="15.75" hidden="1" x14ac:dyDescent="0.25">
      <c r="A251" s="75"/>
      <c r="B251" s="32"/>
      <c r="C251" s="26"/>
      <c r="D251" s="156"/>
      <c r="E251" s="157"/>
      <c r="F251" s="157"/>
      <c r="G251" s="33"/>
    </row>
    <row r="252" spans="1:7" s="34" customFormat="1" ht="15.75" hidden="1" x14ac:dyDescent="0.25">
      <c r="A252" s="75"/>
      <c r="B252" s="32"/>
      <c r="C252" s="26"/>
      <c r="D252" s="156"/>
      <c r="E252" s="157"/>
      <c r="F252" s="157"/>
      <c r="G252" s="33"/>
    </row>
    <row r="253" spans="1:7" s="34" customFormat="1" ht="15.75" hidden="1" x14ac:dyDescent="0.25">
      <c r="A253" s="95">
        <f>'Chart of Accounts'!A39</f>
        <v>5019</v>
      </c>
      <c r="B253" s="95" t="str">
        <f>'Chart of Accounts'!B39</f>
        <v>Expense 19</v>
      </c>
      <c r="C253" s="8"/>
      <c r="D253" s="156"/>
      <c r="E253" s="157"/>
      <c r="F253" s="160"/>
      <c r="G253" s="33"/>
    </row>
    <row r="254" spans="1:7" s="34" customFormat="1" hidden="1" x14ac:dyDescent="0.2">
      <c r="A254" s="96"/>
      <c r="B254" s="74" t="s">
        <v>8</v>
      </c>
      <c r="C254" s="22"/>
      <c r="D254" s="161"/>
      <c r="E254" s="162"/>
      <c r="F254" s="163">
        <f>F249</f>
        <v>4693.38</v>
      </c>
      <c r="G254" s="33"/>
    </row>
    <row r="255" spans="1:7" s="34" customFormat="1" hidden="1" x14ac:dyDescent="0.2">
      <c r="A255" s="192"/>
      <c r="B255" s="187"/>
      <c r="C255" s="183"/>
      <c r="D255" s="184"/>
      <c r="E255" s="188"/>
      <c r="F255" s="152">
        <f>E255-D255+F254</f>
        <v>4693.38</v>
      </c>
      <c r="G255" s="33"/>
    </row>
    <row r="256" spans="1:7" s="34" customFormat="1" hidden="1" x14ac:dyDescent="0.2">
      <c r="A256" s="192"/>
      <c r="B256" s="187"/>
      <c r="C256" s="183"/>
      <c r="D256" s="184"/>
      <c r="E256" s="188"/>
      <c r="F256" s="152">
        <f>E256-D256+F255</f>
        <v>4693.38</v>
      </c>
      <c r="G256" s="33"/>
    </row>
    <row r="257" spans="1:7" s="34" customFormat="1" hidden="1" x14ac:dyDescent="0.2">
      <c r="A257" s="192"/>
      <c r="B257" s="187"/>
      <c r="C257" s="183"/>
      <c r="D257" s="184"/>
      <c r="E257" s="185"/>
      <c r="F257" s="152">
        <f>E257-D257+F256</f>
        <v>4693.38</v>
      </c>
      <c r="G257" s="33"/>
    </row>
    <row r="258" spans="1:7" s="34" customFormat="1" hidden="1" x14ac:dyDescent="0.2">
      <c r="A258" s="192"/>
      <c r="B258" s="187"/>
      <c r="C258" s="183"/>
      <c r="D258" s="184"/>
      <c r="E258" s="185"/>
      <c r="F258" s="152">
        <f>E258-D258+F257</f>
        <v>4693.38</v>
      </c>
      <c r="G258" s="33"/>
    </row>
    <row r="259" spans="1:7" s="34" customFormat="1" hidden="1" x14ac:dyDescent="0.2">
      <c r="A259" s="97"/>
      <c r="B259" s="30" t="s">
        <v>9</v>
      </c>
      <c r="C259" s="31"/>
      <c r="D259" s="153">
        <f>SUM(D255:D258)</f>
        <v>0</v>
      </c>
      <c r="E259" s="154">
        <f>SUM(E255:E258)</f>
        <v>0</v>
      </c>
      <c r="F259" s="152"/>
      <c r="G259" s="33"/>
    </row>
    <row r="260" spans="1:7" s="34" customFormat="1" ht="15.75" hidden="1" x14ac:dyDescent="0.25">
      <c r="A260" s="75"/>
      <c r="B260" s="32"/>
      <c r="C260" s="26"/>
      <c r="D260" s="156"/>
      <c r="E260" s="157"/>
      <c r="F260" s="157"/>
      <c r="G260" s="33"/>
    </row>
    <row r="261" spans="1:7" s="34" customFormat="1" ht="15.75" hidden="1" x14ac:dyDescent="0.25">
      <c r="A261" s="75"/>
      <c r="B261" s="32"/>
      <c r="C261" s="26"/>
      <c r="D261" s="156"/>
      <c r="E261" s="157"/>
      <c r="F261" s="157"/>
      <c r="G261" s="33"/>
    </row>
    <row r="262" spans="1:7" s="34" customFormat="1" ht="15.75" hidden="1" x14ac:dyDescent="0.25">
      <c r="A262" s="98">
        <f>'Chart of Accounts'!A40</f>
        <v>5020</v>
      </c>
      <c r="B262" s="98" t="str">
        <f>'Chart of Accounts'!B40</f>
        <v>Expense 20</v>
      </c>
      <c r="C262" s="8"/>
      <c r="D262" s="156"/>
      <c r="E262" s="157"/>
      <c r="F262" s="160"/>
      <c r="G262" s="33"/>
    </row>
    <row r="263" spans="1:7" s="34" customFormat="1" hidden="1" x14ac:dyDescent="0.2">
      <c r="A263" s="99"/>
      <c r="B263" s="74" t="s">
        <v>8</v>
      </c>
      <c r="C263" s="22"/>
      <c r="D263" s="161"/>
      <c r="E263" s="162"/>
      <c r="F263" s="163">
        <f>F258</f>
        <v>4693.38</v>
      </c>
      <c r="G263" s="33"/>
    </row>
    <row r="264" spans="1:7" s="34" customFormat="1" hidden="1" x14ac:dyDescent="0.2">
      <c r="A264" s="193"/>
      <c r="B264" s="187"/>
      <c r="C264" s="183"/>
      <c r="D264" s="184"/>
      <c r="E264" s="188"/>
      <c r="F264" s="152">
        <f>E264-D264+F263</f>
        <v>4693.38</v>
      </c>
      <c r="G264" s="33"/>
    </row>
    <row r="265" spans="1:7" s="34" customFormat="1" hidden="1" x14ac:dyDescent="0.2">
      <c r="A265" s="193"/>
      <c r="B265" s="187"/>
      <c r="C265" s="183"/>
      <c r="D265" s="184"/>
      <c r="E265" s="188"/>
      <c r="F265" s="152">
        <f>E265-D265+F264</f>
        <v>4693.38</v>
      </c>
      <c r="G265" s="33"/>
    </row>
    <row r="266" spans="1:7" s="34" customFormat="1" hidden="1" x14ac:dyDescent="0.2">
      <c r="A266" s="193"/>
      <c r="B266" s="187"/>
      <c r="C266" s="183"/>
      <c r="D266" s="184"/>
      <c r="E266" s="185"/>
      <c r="F266" s="152">
        <f>E266-D266+F265</f>
        <v>4693.38</v>
      </c>
      <c r="G266" s="33"/>
    </row>
    <row r="267" spans="1:7" s="34" customFormat="1" hidden="1" x14ac:dyDescent="0.2">
      <c r="A267" s="193"/>
      <c r="B267" s="187"/>
      <c r="C267" s="183"/>
      <c r="D267" s="184"/>
      <c r="E267" s="185"/>
      <c r="F267" s="152">
        <f>E267-D267+F266</f>
        <v>4693.38</v>
      </c>
      <c r="G267" s="33"/>
    </row>
    <row r="268" spans="1:7" s="34" customFormat="1" hidden="1" x14ac:dyDescent="0.2">
      <c r="A268" s="100"/>
      <c r="B268" s="30" t="s">
        <v>9</v>
      </c>
      <c r="C268" s="31"/>
      <c r="D268" s="153">
        <f>SUM(D264:D267)</f>
        <v>0</v>
      </c>
      <c r="E268" s="154">
        <f>SUM(E264:E267)</f>
        <v>0</v>
      </c>
      <c r="F268" s="152"/>
      <c r="G268" s="33"/>
    </row>
    <row r="269" spans="1:7" s="34" customFormat="1" ht="15.75" hidden="1" x14ac:dyDescent="0.25">
      <c r="A269" s="75"/>
      <c r="B269" s="32"/>
      <c r="C269" s="26"/>
      <c r="D269" s="156"/>
      <c r="E269" s="157"/>
      <c r="F269" s="157"/>
      <c r="G269" s="33"/>
    </row>
    <row r="270" spans="1:7" s="34" customFormat="1" ht="15.75" hidden="1" x14ac:dyDescent="0.25">
      <c r="A270" s="75"/>
      <c r="B270" s="32"/>
      <c r="C270" s="26"/>
      <c r="D270" s="156"/>
      <c r="E270" s="157"/>
      <c r="F270" s="157"/>
      <c r="G270" s="33"/>
    </row>
    <row r="271" spans="1:7" s="34" customFormat="1" ht="15.75" hidden="1" x14ac:dyDescent="0.25">
      <c r="A271" s="98">
        <f>'Chart of Accounts'!A41</f>
        <v>5021</v>
      </c>
      <c r="B271" s="98" t="str">
        <f>'Chart of Accounts'!B41</f>
        <v>Expense 21</v>
      </c>
      <c r="C271" s="8"/>
      <c r="D271" s="156"/>
      <c r="E271" s="157"/>
      <c r="F271" s="160"/>
      <c r="G271" s="33"/>
    </row>
    <row r="272" spans="1:7" s="34" customFormat="1" hidden="1" x14ac:dyDescent="0.2">
      <c r="A272" s="99"/>
      <c r="B272" s="74" t="s">
        <v>8</v>
      </c>
      <c r="C272" s="22"/>
      <c r="D272" s="161"/>
      <c r="E272" s="162"/>
      <c r="F272" s="163">
        <f>F267</f>
        <v>4693.38</v>
      </c>
      <c r="G272" s="33"/>
    </row>
    <row r="273" spans="1:7" s="34" customFormat="1" hidden="1" x14ac:dyDescent="0.2">
      <c r="A273" s="193"/>
      <c r="B273" s="187"/>
      <c r="C273" s="183"/>
      <c r="D273" s="184"/>
      <c r="E273" s="188"/>
      <c r="F273" s="152">
        <f>E273-D273+F272</f>
        <v>4693.38</v>
      </c>
      <c r="G273" s="33"/>
    </row>
    <row r="274" spans="1:7" s="34" customFormat="1" hidden="1" x14ac:dyDescent="0.2">
      <c r="A274" s="193"/>
      <c r="B274" s="187"/>
      <c r="C274" s="183"/>
      <c r="D274" s="184"/>
      <c r="E274" s="188"/>
      <c r="F274" s="152">
        <f>E274-D274+F273</f>
        <v>4693.38</v>
      </c>
      <c r="G274" s="33"/>
    </row>
    <row r="275" spans="1:7" s="34" customFormat="1" hidden="1" x14ac:dyDescent="0.2">
      <c r="A275" s="193"/>
      <c r="B275" s="187"/>
      <c r="C275" s="183"/>
      <c r="D275" s="184"/>
      <c r="E275" s="185"/>
      <c r="F275" s="152">
        <f>E275-D275+F274</f>
        <v>4693.38</v>
      </c>
      <c r="G275" s="33"/>
    </row>
    <row r="276" spans="1:7" s="34" customFormat="1" hidden="1" x14ac:dyDescent="0.2">
      <c r="A276" s="193"/>
      <c r="B276" s="187"/>
      <c r="C276" s="183"/>
      <c r="D276" s="184"/>
      <c r="E276" s="185"/>
      <c r="F276" s="152">
        <f>E276-D276+F275</f>
        <v>4693.38</v>
      </c>
      <c r="G276" s="33"/>
    </row>
    <row r="277" spans="1:7" s="34" customFormat="1" hidden="1" x14ac:dyDescent="0.2">
      <c r="A277" s="100"/>
      <c r="B277" s="30" t="s">
        <v>9</v>
      </c>
      <c r="C277" s="31"/>
      <c r="D277" s="153">
        <f>SUM(D273:D276)</f>
        <v>0</v>
      </c>
      <c r="E277" s="154">
        <f>SUM(E273:E276)</f>
        <v>0</v>
      </c>
      <c r="F277" s="152"/>
      <c r="G277" s="33"/>
    </row>
    <row r="278" spans="1:7" s="34" customFormat="1" ht="15.75" hidden="1" x14ac:dyDescent="0.25">
      <c r="A278" s="75"/>
      <c r="B278" s="32"/>
      <c r="C278" s="26"/>
      <c r="D278" s="156"/>
      <c r="E278" s="157"/>
      <c r="F278" s="157"/>
      <c r="G278" s="33"/>
    </row>
    <row r="279" spans="1:7" s="34" customFormat="1" ht="15.75" hidden="1" x14ac:dyDescent="0.25">
      <c r="A279" s="75"/>
      <c r="B279" s="32"/>
      <c r="C279" s="26"/>
      <c r="D279" s="156"/>
      <c r="E279" s="157"/>
      <c r="F279" s="157"/>
      <c r="G279" s="33"/>
    </row>
    <row r="280" spans="1:7" s="34" customFormat="1" ht="15.75" hidden="1" x14ac:dyDescent="0.25">
      <c r="A280" s="101">
        <f>'Chart of Accounts'!A42</f>
        <v>5022</v>
      </c>
      <c r="B280" s="101" t="str">
        <f>'Chart of Accounts'!B42</f>
        <v>Expense 22</v>
      </c>
      <c r="C280" s="8"/>
      <c r="D280" s="156"/>
      <c r="E280" s="157"/>
      <c r="F280" s="160"/>
      <c r="G280" s="33"/>
    </row>
    <row r="281" spans="1:7" s="34" customFormat="1" hidden="1" x14ac:dyDescent="0.2">
      <c r="A281" s="102"/>
      <c r="B281" s="74" t="s">
        <v>8</v>
      </c>
      <c r="C281" s="22"/>
      <c r="D281" s="161"/>
      <c r="E281" s="162"/>
      <c r="F281" s="163">
        <f>F276</f>
        <v>4693.38</v>
      </c>
      <c r="G281" s="33"/>
    </row>
    <row r="282" spans="1:7" s="34" customFormat="1" hidden="1" x14ac:dyDescent="0.2">
      <c r="A282" s="194"/>
      <c r="B282" s="187"/>
      <c r="C282" s="183"/>
      <c r="D282" s="184"/>
      <c r="E282" s="188"/>
      <c r="F282" s="152">
        <f>E282-D282+F281</f>
        <v>4693.38</v>
      </c>
      <c r="G282" s="33"/>
    </row>
    <row r="283" spans="1:7" s="34" customFormat="1" hidden="1" x14ac:dyDescent="0.2">
      <c r="A283" s="194"/>
      <c r="B283" s="187"/>
      <c r="C283" s="183"/>
      <c r="D283" s="184"/>
      <c r="E283" s="188"/>
      <c r="F283" s="152">
        <f>E283-D283+F282</f>
        <v>4693.38</v>
      </c>
      <c r="G283" s="33"/>
    </row>
    <row r="284" spans="1:7" s="34" customFormat="1" hidden="1" x14ac:dyDescent="0.2">
      <c r="A284" s="194"/>
      <c r="B284" s="187"/>
      <c r="C284" s="183"/>
      <c r="D284" s="184"/>
      <c r="E284" s="185"/>
      <c r="F284" s="152">
        <f>E284-D284+F283</f>
        <v>4693.38</v>
      </c>
      <c r="G284" s="33"/>
    </row>
    <row r="285" spans="1:7" s="34" customFormat="1" hidden="1" x14ac:dyDescent="0.2">
      <c r="A285" s="194"/>
      <c r="B285" s="187"/>
      <c r="C285" s="183"/>
      <c r="D285" s="184"/>
      <c r="E285" s="185"/>
      <c r="F285" s="152">
        <f>E285-D285+F284</f>
        <v>4693.38</v>
      </c>
      <c r="G285" s="33"/>
    </row>
    <row r="286" spans="1:7" s="34" customFormat="1" hidden="1" x14ac:dyDescent="0.2">
      <c r="A286" s="103"/>
      <c r="B286" s="30" t="s">
        <v>9</v>
      </c>
      <c r="C286" s="31"/>
      <c r="D286" s="153">
        <f>SUM(D282:D285)</f>
        <v>0</v>
      </c>
      <c r="E286" s="154">
        <f>SUM(E282:E285)</f>
        <v>0</v>
      </c>
      <c r="F286" s="152"/>
      <c r="G286" s="33"/>
    </row>
    <row r="287" spans="1:7" s="34" customFormat="1" ht="15.75" hidden="1" x14ac:dyDescent="0.25">
      <c r="A287" s="75"/>
      <c r="B287" s="32"/>
      <c r="C287" s="26"/>
      <c r="D287" s="156"/>
      <c r="E287" s="157"/>
      <c r="F287" s="157"/>
      <c r="G287" s="33"/>
    </row>
    <row r="288" spans="1:7" s="34" customFormat="1" ht="15.75" hidden="1" x14ac:dyDescent="0.25">
      <c r="A288" s="75"/>
      <c r="B288" s="32"/>
      <c r="C288" s="26"/>
      <c r="D288" s="156"/>
      <c r="E288" s="157"/>
      <c r="F288" s="157"/>
      <c r="G288" s="33"/>
    </row>
    <row r="289" spans="1:7" s="34" customFormat="1" ht="15.75" hidden="1" x14ac:dyDescent="0.25">
      <c r="A289" s="101">
        <f>'Chart of Accounts'!A43</f>
        <v>5023</v>
      </c>
      <c r="B289" s="101" t="str">
        <f>'Chart of Accounts'!B43</f>
        <v>Expense 23</v>
      </c>
      <c r="C289" s="8"/>
      <c r="D289" s="156"/>
      <c r="E289" s="157"/>
      <c r="F289" s="160"/>
      <c r="G289" s="33"/>
    </row>
    <row r="290" spans="1:7" s="34" customFormat="1" hidden="1" x14ac:dyDescent="0.2">
      <c r="A290" s="102"/>
      <c r="B290" s="74" t="s">
        <v>8</v>
      </c>
      <c r="C290" s="22"/>
      <c r="D290" s="161"/>
      <c r="E290" s="162"/>
      <c r="F290" s="163">
        <f>F285</f>
        <v>4693.38</v>
      </c>
      <c r="G290" s="33"/>
    </row>
    <row r="291" spans="1:7" s="34" customFormat="1" hidden="1" x14ac:dyDescent="0.2">
      <c r="A291" s="194"/>
      <c r="B291" s="187"/>
      <c r="C291" s="183"/>
      <c r="D291" s="184"/>
      <c r="E291" s="188"/>
      <c r="F291" s="152">
        <f>E291-D291+F290</f>
        <v>4693.38</v>
      </c>
      <c r="G291" s="33"/>
    </row>
    <row r="292" spans="1:7" s="34" customFormat="1" hidden="1" x14ac:dyDescent="0.2">
      <c r="A292" s="194"/>
      <c r="B292" s="187"/>
      <c r="C292" s="183"/>
      <c r="D292" s="184"/>
      <c r="E292" s="188"/>
      <c r="F292" s="152">
        <f>E292-D292+F291</f>
        <v>4693.38</v>
      </c>
      <c r="G292" s="33"/>
    </row>
    <row r="293" spans="1:7" s="34" customFormat="1" hidden="1" x14ac:dyDescent="0.2">
      <c r="A293" s="194"/>
      <c r="B293" s="187"/>
      <c r="C293" s="183"/>
      <c r="D293" s="184"/>
      <c r="E293" s="185"/>
      <c r="F293" s="152">
        <f>E293-D293+F292</f>
        <v>4693.38</v>
      </c>
      <c r="G293" s="33"/>
    </row>
    <row r="294" spans="1:7" s="34" customFormat="1" hidden="1" x14ac:dyDescent="0.2">
      <c r="A294" s="194"/>
      <c r="B294" s="187"/>
      <c r="C294" s="183"/>
      <c r="D294" s="184"/>
      <c r="E294" s="185"/>
      <c r="F294" s="152">
        <f>E294-D294+F293</f>
        <v>4693.38</v>
      </c>
      <c r="G294" s="33"/>
    </row>
    <row r="295" spans="1:7" s="34" customFormat="1" hidden="1" x14ac:dyDescent="0.2">
      <c r="A295" s="103"/>
      <c r="B295" s="30" t="s">
        <v>9</v>
      </c>
      <c r="C295" s="31"/>
      <c r="D295" s="153">
        <f>SUM(D291:D294)</f>
        <v>0</v>
      </c>
      <c r="E295" s="154">
        <f>SUM(E291:E294)</f>
        <v>0</v>
      </c>
      <c r="F295" s="152"/>
      <c r="G295" s="33"/>
    </row>
    <row r="296" spans="1:7" s="34" customFormat="1" ht="15.75" hidden="1" x14ac:dyDescent="0.25">
      <c r="A296" s="75"/>
      <c r="B296" s="32"/>
      <c r="C296" s="26"/>
      <c r="D296" s="156"/>
      <c r="E296" s="157"/>
      <c r="F296" s="157"/>
      <c r="G296" s="33"/>
    </row>
    <row r="297" spans="1:7" s="34" customFormat="1" ht="15.75" hidden="1" x14ac:dyDescent="0.25">
      <c r="A297" s="75"/>
      <c r="B297" s="32"/>
      <c r="C297" s="26"/>
      <c r="D297" s="156"/>
      <c r="E297" s="157"/>
      <c r="F297" s="157"/>
      <c r="G297" s="33"/>
    </row>
    <row r="298" spans="1:7" s="34" customFormat="1" ht="15.75" hidden="1" x14ac:dyDescent="0.25">
      <c r="A298" s="101">
        <f>'Chart of Accounts'!A44</f>
        <v>5024</v>
      </c>
      <c r="B298" s="101" t="str">
        <f>'Chart of Accounts'!B44</f>
        <v>Expense 24</v>
      </c>
      <c r="C298" s="8"/>
      <c r="D298" s="156"/>
      <c r="E298" s="157"/>
      <c r="F298" s="160"/>
      <c r="G298" s="33"/>
    </row>
    <row r="299" spans="1:7" s="34" customFormat="1" hidden="1" x14ac:dyDescent="0.2">
      <c r="A299" s="102"/>
      <c r="B299" s="74" t="s">
        <v>8</v>
      </c>
      <c r="C299" s="22"/>
      <c r="D299" s="161"/>
      <c r="E299" s="162"/>
      <c r="F299" s="163">
        <f>F294</f>
        <v>4693.38</v>
      </c>
      <c r="G299" s="33"/>
    </row>
    <row r="300" spans="1:7" s="34" customFormat="1" hidden="1" x14ac:dyDescent="0.2">
      <c r="A300" s="194"/>
      <c r="B300" s="187"/>
      <c r="C300" s="183"/>
      <c r="D300" s="184"/>
      <c r="E300" s="188"/>
      <c r="F300" s="152">
        <f>E300-D300+F299</f>
        <v>4693.38</v>
      </c>
      <c r="G300" s="33"/>
    </row>
    <row r="301" spans="1:7" s="34" customFormat="1" hidden="1" x14ac:dyDescent="0.2">
      <c r="A301" s="194"/>
      <c r="B301" s="187"/>
      <c r="C301" s="183"/>
      <c r="D301" s="184"/>
      <c r="E301" s="188"/>
      <c r="F301" s="152">
        <f>E301-D301+F300</f>
        <v>4693.38</v>
      </c>
      <c r="G301" s="33"/>
    </row>
    <row r="302" spans="1:7" s="34" customFormat="1" hidden="1" x14ac:dyDescent="0.2">
      <c r="A302" s="194"/>
      <c r="B302" s="187"/>
      <c r="C302" s="183"/>
      <c r="D302" s="184"/>
      <c r="E302" s="185"/>
      <c r="F302" s="152">
        <f>E302-D302+F301</f>
        <v>4693.38</v>
      </c>
      <c r="G302" s="33"/>
    </row>
    <row r="303" spans="1:7" s="34" customFormat="1" hidden="1" x14ac:dyDescent="0.2">
      <c r="A303" s="194"/>
      <c r="B303" s="187"/>
      <c r="C303" s="183"/>
      <c r="D303" s="184"/>
      <c r="E303" s="185"/>
      <c r="F303" s="152">
        <f>E303-D303+F302</f>
        <v>4693.38</v>
      </c>
      <c r="G303" s="33"/>
    </row>
    <row r="304" spans="1:7" s="34" customFormat="1" hidden="1" x14ac:dyDescent="0.2">
      <c r="A304" s="103"/>
      <c r="B304" s="30" t="s">
        <v>9</v>
      </c>
      <c r="C304" s="31"/>
      <c r="D304" s="153">
        <f>SUM(D300:D303)</f>
        <v>0</v>
      </c>
      <c r="E304" s="154">
        <f>SUM(E300:E303)</f>
        <v>0</v>
      </c>
      <c r="F304" s="152"/>
      <c r="G304" s="33"/>
    </row>
    <row r="305" spans="1:7" s="34" customFormat="1" hidden="1" x14ac:dyDescent="0.2">
      <c r="A305" s="27"/>
      <c r="B305" s="28"/>
      <c r="C305" s="8"/>
      <c r="D305" s="156"/>
      <c r="E305" s="157"/>
      <c r="F305" s="160"/>
      <c r="G305" s="33"/>
    </row>
    <row r="306" spans="1:7" s="34" customFormat="1" hidden="1" x14ac:dyDescent="0.2">
      <c r="A306" s="27"/>
      <c r="B306" s="28"/>
      <c r="C306" s="8"/>
      <c r="D306" s="156"/>
      <c r="E306" s="157"/>
      <c r="F306" s="160"/>
      <c r="G306" s="33"/>
    </row>
    <row r="307" spans="1:7" s="34" customFormat="1" ht="15.75" hidden="1" x14ac:dyDescent="0.25">
      <c r="A307" s="101">
        <f>'Chart of Accounts'!A45</f>
        <v>5025</v>
      </c>
      <c r="B307" s="101" t="str">
        <f>'Chart of Accounts'!B45</f>
        <v>Expense 25</v>
      </c>
      <c r="C307" s="8"/>
      <c r="D307" s="156"/>
      <c r="E307" s="157"/>
      <c r="F307" s="160"/>
      <c r="G307" s="33"/>
    </row>
    <row r="308" spans="1:7" s="34" customFormat="1" hidden="1" x14ac:dyDescent="0.2">
      <c r="A308" s="102"/>
      <c r="B308" s="74" t="s">
        <v>8</v>
      </c>
      <c r="C308" s="22"/>
      <c r="D308" s="161"/>
      <c r="E308" s="162"/>
      <c r="F308" s="163">
        <f>F303</f>
        <v>4693.38</v>
      </c>
      <c r="G308" s="33"/>
    </row>
    <row r="309" spans="1:7" s="34" customFormat="1" hidden="1" x14ac:dyDescent="0.2">
      <c r="A309" s="194"/>
      <c r="B309" s="187"/>
      <c r="C309" s="183"/>
      <c r="D309" s="184"/>
      <c r="E309" s="188"/>
      <c r="F309" s="152">
        <f>E309-D309+F308</f>
        <v>4693.38</v>
      </c>
      <c r="G309" s="33"/>
    </row>
    <row r="310" spans="1:7" s="34" customFormat="1" hidden="1" x14ac:dyDescent="0.2">
      <c r="A310" s="194"/>
      <c r="B310" s="187"/>
      <c r="C310" s="183"/>
      <c r="D310" s="184"/>
      <c r="E310" s="188"/>
      <c r="F310" s="152">
        <f>E310-D310+F309</f>
        <v>4693.38</v>
      </c>
      <c r="G310" s="33"/>
    </row>
    <row r="311" spans="1:7" s="34" customFormat="1" hidden="1" x14ac:dyDescent="0.2">
      <c r="A311" s="194"/>
      <c r="B311" s="187"/>
      <c r="C311" s="183"/>
      <c r="D311" s="184"/>
      <c r="E311" s="185"/>
      <c r="F311" s="152">
        <f>E311-D311+F310</f>
        <v>4693.38</v>
      </c>
      <c r="G311" s="33"/>
    </row>
    <row r="312" spans="1:7" s="34" customFormat="1" hidden="1" x14ac:dyDescent="0.2">
      <c r="A312" s="194"/>
      <c r="B312" s="187"/>
      <c r="C312" s="183"/>
      <c r="D312" s="184"/>
      <c r="E312" s="185"/>
      <c r="F312" s="152">
        <f>E312-D312+F311</f>
        <v>4693.38</v>
      </c>
      <c r="G312" s="33"/>
    </row>
    <row r="313" spans="1:7" s="34" customFormat="1" hidden="1" x14ac:dyDescent="0.2">
      <c r="A313" s="103"/>
      <c r="B313" s="30" t="s">
        <v>9</v>
      </c>
      <c r="C313" s="31"/>
      <c r="D313" s="153">
        <f>SUM(D309:D312)</f>
        <v>0</v>
      </c>
      <c r="E313" s="154">
        <f>SUM(E309:E312)</f>
        <v>0</v>
      </c>
      <c r="F313" s="152"/>
      <c r="G313" s="33"/>
    </row>
    <row r="314" spans="1:7" s="34" customFormat="1" hidden="1" x14ac:dyDescent="0.2">
      <c r="A314" s="27"/>
      <c r="B314" s="28"/>
      <c r="C314" s="8"/>
      <c r="D314" s="156"/>
      <c r="E314" s="157"/>
      <c r="F314" s="160"/>
      <c r="G314" s="33"/>
    </row>
    <row r="315" spans="1:7" s="34" customFormat="1" hidden="1" x14ac:dyDescent="0.2">
      <c r="A315" s="27"/>
      <c r="B315" s="28"/>
      <c r="C315" s="8"/>
      <c r="D315" s="156"/>
      <c r="E315" s="157"/>
      <c r="F315" s="160"/>
      <c r="G315" s="33"/>
    </row>
    <row r="316" spans="1:7" ht="18" hidden="1" customHeight="1" x14ac:dyDescent="0.25">
      <c r="A316" s="105">
        <f>'Chart of Accounts'!A46</f>
        <v>5026</v>
      </c>
      <c r="B316" s="105" t="str">
        <f>'Chart of Accounts'!B46</f>
        <v>Expense 26</v>
      </c>
      <c r="C316" s="8"/>
      <c r="D316" s="156"/>
      <c r="E316" s="157"/>
      <c r="F316" s="160"/>
    </row>
    <row r="317" spans="1:7" s="1" customFormat="1" ht="18" hidden="1" customHeight="1" x14ac:dyDescent="0.2">
      <c r="A317" s="106"/>
      <c r="B317" s="74" t="s">
        <v>8</v>
      </c>
      <c r="C317" s="22"/>
      <c r="D317" s="161"/>
      <c r="E317" s="162"/>
      <c r="F317" s="163">
        <f>F312</f>
        <v>4693.38</v>
      </c>
      <c r="G317" s="4"/>
    </row>
    <row r="318" spans="1:7" s="1" customFormat="1" ht="12.75" hidden="1" customHeight="1" x14ac:dyDescent="0.2">
      <c r="A318" s="195"/>
      <c r="B318" s="187"/>
      <c r="C318" s="183"/>
      <c r="D318" s="184"/>
      <c r="E318" s="188"/>
      <c r="F318" s="152">
        <f>E318-D318+F317</f>
        <v>4693.38</v>
      </c>
      <c r="G318" s="4"/>
    </row>
    <row r="319" spans="1:7" s="1" customFormat="1" ht="12.75" hidden="1" customHeight="1" x14ac:dyDescent="0.2">
      <c r="A319" s="195"/>
      <c r="B319" s="187"/>
      <c r="C319" s="183"/>
      <c r="D319" s="184"/>
      <c r="E319" s="188"/>
      <c r="F319" s="152">
        <f t="shared" ref="F319:F328" si="0">E319-D319+F318</f>
        <v>4693.38</v>
      </c>
      <c r="G319" s="4"/>
    </row>
    <row r="320" spans="1:7" s="1" customFormat="1" ht="12.75" hidden="1" customHeight="1" x14ac:dyDescent="0.2">
      <c r="A320" s="195"/>
      <c r="B320" s="187"/>
      <c r="C320" s="183"/>
      <c r="D320" s="184"/>
      <c r="E320" s="188"/>
      <c r="F320" s="152">
        <f t="shared" si="0"/>
        <v>4693.38</v>
      </c>
      <c r="G320" s="4"/>
    </row>
    <row r="321" spans="1:7" s="1" customFormat="1" ht="12.75" hidden="1" customHeight="1" x14ac:dyDescent="0.2">
      <c r="A321" s="195"/>
      <c r="B321" s="187"/>
      <c r="C321" s="183"/>
      <c r="D321" s="184"/>
      <c r="E321" s="188"/>
      <c r="F321" s="152">
        <f t="shared" si="0"/>
        <v>4693.38</v>
      </c>
      <c r="G321" s="4"/>
    </row>
    <row r="322" spans="1:7" s="1" customFormat="1" ht="12.75" hidden="1" customHeight="1" x14ac:dyDescent="0.2">
      <c r="A322" s="195"/>
      <c r="B322" s="187"/>
      <c r="C322" s="183"/>
      <c r="D322" s="184"/>
      <c r="E322" s="188"/>
      <c r="F322" s="152">
        <f t="shared" si="0"/>
        <v>4693.38</v>
      </c>
      <c r="G322" s="4"/>
    </row>
    <row r="323" spans="1:7" s="1" customFormat="1" ht="12.75" hidden="1" customHeight="1" x14ac:dyDescent="0.2">
      <c r="A323" s="195"/>
      <c r="B323" s="187"/>
      <c r="C323" s="183"/>
      <c r="D323" s="184"/>
      <c r="E323" s="188"/>
      <c r="F323" s="152">
        <f t="shared" si="0"/>
        <v>4693.38</v>
      </c>
      <c r="G323" s="4"/>
    </row>
    <row r="324" spans="1:7" s="1" customFormat="1" ht="12.75" hidden="1" customHeight="1" x14ac:dyDescent="0.2">
      <c r="A324" s="195"/>
      <c r="B324" s="187"/>
      <c r="C324" s="183"/>
      <c r="D324" s="184"/>
      <c r="E324" s="188"/>
      <c r="F324" s="152">
        <f t="shared" si="0"/>
        <v>4693.38</v>
      </c>
      <c r="G324" s="4"/>
    </row>
    <row r="325" spans="1:7" s="1" customFormat="1" ht="12.75" hidden="1" customHeight="1" x14ac:dyDescent="0.2">
      <c r="A325" s="195"/>
      <c r="B325" s="187"/>
      <c r="C325" s="183"/>
      <c r="D325" s="184"/>
      <c r="E325" s="188"/>
      <c r="F325" s="152">
        <f t="shared" si="0"/>
        <v>4693.38</v>
      </c>
      <c r="G325" s="4"/>
    </row>
    <row r="326" spans="1:7" s="1" customFormat="1" ht="12.75" hidden="1" customHeight="1" x14ac:dyDescent="0.2">
      <c r="A326" s="195"/>
      <c r="B326" s="187"/>
      <c r="C326" s="183"/>
      <c r="D326" s="184"/>
      <c r="E326" s="188"/>
      <c r="F326" s="152">
        <f t="shared" si="0"/>
        <v>4693.38</v>
      </c>
      <c r="G326" s="4"/>
    </row>
    <row r="327" spans="1:7" hidden="1" x14ac:dyDescent="0.2">
      <c r="A327" s="195"/>
      <c r="B327" s="187"/>
      <c r="C327" s="183"/>
      <c r="D327" s="184"/>
      <c r="E327" s="185"/>
      <c r="F327" s="152">
        <f t="shared" si="0"/>
        <v>4693.38</v>
      </c>
    </row>
    <row r="328" spans="1:7" hidden="1" x14ac:dyDescent="0.2">
      <c r="A328" s="195"/>
      <c r="B328" s="187"/>
      <c r="C328" s="183"/>
      <c r="D328" s="184"/>
      <c r="E328" s="185"/>
      <c r="F328" s="152">
        <f t="shared" si="0"/>
        <v>4693.38</v>
      </c>
    </row>
    <row r="329" spans="1:7" s="13" customFormat="1" hidden="1" x14ac:dyDescent="0.2">
      <c r="A329" s="107"/>
      <c r="B329" s="30" t="s">
        <v>9</v>
      </c>
      <c r="C329" s="31"/>
      <c r="D329" s="153">
        <f>SUM(D318:D328)</f>
        <v>0</v>
      </c>
      <c r="E329" s="154">
        <f>SUM(E318:E328)</f>
        <v>0</v>
      </c>
      <c r="F329" s="152"/>
      <c r="G329" s="3"/>
    </row>
    <row r="330" spans="1:7" s="13" customFormat="1" hidden="1" x14ac:dyDescent="0.2">
      <c r="A330" s="27"/>
      <c r="B330" s="28"/>
      <c r="C330" s="8"/>
      <c r="D330" s="156"/>
      <c r="E330" s="157"/>
      <c r="F330" s="160"/>
      <c r="G330" s="3"/>
    </row>
    <row r="331" spans="1:7" s="34" customFormat="1" ht="15.75" hidden="1" x14ac:dyDescent="0.25">
      <c r="A331" s="27"/>
      <c r="B331" s="32"/>
      <c r="C331" s="26"/>
      <c r="D331" s="156"/>
      <c r="E331" s="157"/>
      <c r="F331" s="157"/>
      <c r="G331" s="33"/>
    </row>
    <row r="332" spans="1:7" ht="18" hidden="1" customHeight="1" x14ac:dyDescent="0.25">
      <c r="A332" s="253">
        <f>'Chart of Accounts'!A47</f>
        <v>5027</v>
      </c>
      <c r="B332" s="253" t="str">
        <f>'Chart of Accounts'!B47</f>
        <v>Expense 27</v>
      </c>
      <c r="C332" s="8"/>
      <c r="D332" s="156"/>
      <c r="E332" s="157"/>
      <c r="F332" s="160"/>
    </row>
    <row r="333" spans="1:7" s="1" customFormat="1" ht="18" hidden="1" customHeight="1" x14ac:dyDescent="0.2">
      <c r="A333" s="254"/>
      <c r="B333" s="74" t="s">
        <v>8</v>
      </c>
      <c r="C333" s="22"/>
      <c r="D333" s="161"/>
      <c r="E333" s="162"/>
      <c r="F333" s="163">
        <f>F328</f>
        <v>4693.38</v>
      </c>
      <c r="G333" s="4"/>
    </row>
    <row r="334" spans="1:7" s="1" customFormat="1" ht="12.75" hidden="1" customHeight="1" x14ac:dyDescent="0.2">
      <c r="A334" s="255"/>
      <c r="B334" s="187"/>
      <c r="C334" s="183"/>
      <c r="D334" s="184"/>
      <c r="E334" s="188"/>
      <c r="F334" s="152">
        <f>E334-D334+F333</f>
        <v>4693.38</v>
      </c>
      <c r="G334" s="4"/>
    </row>
    <row r="335" spans="1:7" s="1" customFormat="1" ht="12.75" hidden="1" customHeight="1" x14ac:dyDescent="0.2">
      <c r="A335" s="255"/>
      <c r="B335" s="187"/>
      <c r="C335" s="183"/>
      <c r="D335" s="184"/>
      <c r="E335" s="188"/>
      <c r="F335" s="152">
        <f>E335-D335+F334</f>
        <v>4693.38</v>
      </c>
      <c r="G335" s="4"/>
    </row>
    <row r="336" spans="1:7" ht="12.75" hidden="1" customHeight="1" x14ac:dyDescent="0.2">
      <c r="A336" s="255"/>
      <c r="B336" s="187"/>
      <c r="C336" s="183"/>
      <c r="D336" s="184"/>
      <c r="E336" s="185"/>
      <c r="F336" s="152">
        <f>E336-D336+F335</f>
        <v>4693.38</v>
      </c>
    </row>
    <row r="337" spans="1:7" ht="12.75" hidden="1" customHeight="1" x14ac:dyDescent="0.2">
      <c r="A337" s="255"/>
      <c r="B337" s="187"/>
      <c r="C337" s="183"/>
      <c r="D337" s="184"/>
      <c r="E337" s="185"/>
      <c r="F337" s="152">
        <f>E337-D337+F336</f>
        <v>4693.38</v>
      </c>
    </row>
    <row r="338" spans="1:7" s="13" customFormat="1" hidden="1" x14ac:dyDescent="0.2">
      <c r="A338" s="256"/>
      <c r="B338" s="30" t="s">
        <v>9</v>
      </c>
      <c r="C338" s="31"/>
      <c r="D338" s="153">
        <f>SUM(D334:D337)</f>
        <v>0</v>
      </c>
      <c r="E338" s="154">
        <f>SUM(E334:E337)</f>
        <v>0</v>
      </c>
      <c r="F338" s="152"/>
      <c r="G338" s="3"/>
    </row>
    <row r="339" spans="1:7" s="13" customFormat="1" hidden="1" x14ac:dyDescent="0.2">
      <c r="A339" s="27"/>
      <c r="B339" s="28"/>
      <c r="C339" s="8"/>
      <c r="D339" s="156"/>
      <c r="E339" s="157"/>
      <c r="F339" s="160"/>
      <c r="G339" s="3"/>
    </row>
    <row r="340" spans="1:7" s="13" customFormat="1" hidden="1" x14ac:dyDescent="0.2">
      <c r="A340" s="27"/>
      <c r="B340" s="28"/>
      <c r="C340" s="8"/>
      <c r="D340" s="156"/>
      <c r="E340" s="157"/>
      <c r="F340" s="160"/>
      <c r="G340" s="3"/>
    </row>
    <row r="341" spans="1:7" s="13" customFormat="1" ht="15.75" hidden="1" x14ac:dyDescent="0.25">
      <c r="A341" s="253">
        <f>'Chart of Accounts'!A48</f>
        <v>5028</v>
      </c>
      <c r="B341" s="253" t="str">
        <f>'Chart of Accounts'!B48</f>
        <v>Expense 28</v>
      </c>
      <c r="C341" s="8"/>
      <c r="D341" s="156"/>
      <c r="E341" s="157"/>
      <c r="F341" s="160"/>
      <c r="G341" s="3"/>
    </row>
    <row r="342" spans="1:7" s="13" customFormat="1" hidden="1" x14ac:dyDescent="0.2">
      <c r="A342" s="254"/>
      <c r="B342" s="74" t="s">
        <v>8</v>
      </c>
      <c r="C342" s="22"/>
      <c r="D342" s="161"/>
      <c r="E342" s="162"/>
      <c r="F342" s="163">
        <f>F337</f>
        <v>4693.38</v>
      </c>
      <c r="G342" s="3"/>
    </row>
    <row r="343" spans="1:7" s="13" customFormat="1" hidden="1" x14ac:dyDescent="0.2">
      <c r="A343" s="255"/>
      <c r="B343" s="187"/>
      <c r="C343" s="183"/>
      <c r="D343" s="184"/>
      <c r="E343" s="188"/>
      <c r="F343" s="152">
        <f>E343-D343+F342</f>
        <v>4693.38</v>
      </c>
      <c r="G343" s="3"/>
    </row>
    <row r="344" spans="1:7" s="13" customFormat="1" hidden="1" x14ac:dyDescent="0.2">
      <c r="A344" s="255"/>
      <c r="B344" s="187"/>
      <c r="C344" s="183"/>
      <c r="D344" s="184"/>
      <c r="E344" s="188"/>
      <c r="F344" s="152">
        <f>E344-D344+F343</f>
        <v>4693.38</v>
      </c>
      <c r="G344" s="3"/>
    </row>
    <row r="345" spans="1:7" s="13" customFormat="1" hidden="1" x14ac:dyDescent="0.2">
      <c r="A345" s="255"/>
      <c r="B345" s="187"/>
      <c r="C345" s="183"/>
      <c r="D345" s="184"/>
      <c r="E345" s="185"/>
      <c r="F345" s="152">
        <f>E345-D345+F344</f>
        <v>4693.38</v>
      </c>
      <c r="G345" s="3"/>
    </row>
    <row r="346" spans="1:7" s="13" customFormat="1" hidden="1" x14ac:dyDescent="0.2">
      <c r="A346" s="255"/>
      <c r="B346" s="187"/>
      <c r="C346" s="183"/>
      <c r="D346" s="184"/>
      <c r="E346" s="185"/>
      <c r="F346" s="152">
        <f>E346-D346+F345</f>
        <v>4693.38</v>
      </c>
      <c r="G346" s="3"/>
    </row>
    <row r="347" spans="1:7" s="13" customFormat="1" hidden="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7080.1600000000008</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3271.7799999999997</v>
      </c>
      <c r="E351" s="422">
        <f>E15+E24+E33+E42+E51+E60+E69+E78+E87+E97+E106+E115+E124+E133+E142+E151+E160+E169+E178+E187+E196+E205+E214+E223+E232+E241+E250+E259+E268+E277+E286+E295+E304+E313+E329+E338+E347</f>
        <v>885</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4693.380000000001</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96" fitToHeight="4" orientation="landscape"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9" tint="-0.499984740745262"/>
    <pageSetUpPr fitToPage="1"/>
  </sheetPr>
  <dimension ref="A1:G60"/>
  <sheetViews>
    <sheetView workbookViewId="0">
      <selection activeCell="H19" sqref="H19"/>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48</v>
      </c>
      <c r="B4" s="461"/>
      <c r="C4" s="461"/>
      <c r="D4" s="461"/>
      <c r="E4" s="277">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2">
        <f>'P&amp;L Mar '!G55</f>
        <v>7080.1600000000017</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'GL-APR'!E15-'GL-APR'!D15</f>
        <v>-1360</v>
      </c>
      <c r="F11" s="127"/>
      <c r="G11" s="82"/>
    </row>
    <row r="12" spans="1:7" ht="14.25" x14ac:dyDescent="0.2">
      <c r="A12" s="67"/>
      <c r="B12" s="126">
        <f>'Chart of Accounts'!A7</f>
        <v>4002</v>
      </c>
      <c r="C12" s="126" t="str">
        <f>'Chart of Accounts'!B7</f>
        <v>Swag</v>
      </c>
      <c r="D12" s="127"/>
      <c r="E12" s="128">
        <f>'GL-APR'!E24-'GL-APR'!D24</f>
        <v>-724.14</v>
      </c>
      <c r="F12" s="127"/>
      <c r="G12" s="82"/>
    </row>
    <row r="13" spans="1:7" ht="14.25" x14ac:dyDescent="0.2">
      <c r="A13" s="67"/>
      <c r="B13" s="126">
        <f>'Chart of Accounts'!A8</f>
        <v>4003</v>
      </c>
      <c r="C13" s="126" t="str">
        <f>'Chart of Accounts'!B8</f>
        <v>Party Revenue (Tickets, Raffles, etc.)</v>
      </c>
      <c r="D13" s="127"/>
      <c r="E13" s="128">
        <f>'GL-APR'!E33-'GL-APR'!D33</f>
        <v>0</v>
      </c>
      <c r="F13" s="127"/>
      <c r="G13" s="82"/>
    </row>
    <row r="14" spans="1:7" ht="14.25" x14ac:dyDescent="0.2">
      <c r="A14" s="67"/>
      <c r="B14" s="126">
        <f>'Chart of Accounts'!A9</f>
        <v>4004</v>
      </c>
      <c r="C14" s="126" t="str">
        <f>'Chart of Accounts'!B9</f>
        <v>Income 4</v>
      </c>
      <c r="D14" s="127"/>
      <c r="E14" s="128">
        <f>'GL-APR'!E42-'GL-APR'!D42</f>
        <v>0</v>
      </c>
      <c r="F14" s="127"/>
      <c r="G14" s="82"/>
    </row>
    <row r="15" spans="1:7" ht="14.25" x14ac:dyDescent="0.2">
      <c r="A15" s="67"/>
      <c r="B15" s="126">
        <f>'Chart of Accounts'!A10</f>
        <v>4005</v>
      </c>
      <c r="C15" s="126" t="str">
        <f>'Chart of Accounts'!B10</f>
        <v>Income 5</v>
      </c>
      <c r="D15" s="127"/>
      <c r="E15" s="128">
        <f>'GL-APR'!E51-'GL-APR'!D51</f>
        <v>0</v>
      </c>
      <c r="F15" s="127"/>
      <c r="G15" s="82"/>
    </row>
    <row r="16" spans="1:7" ht="14.25" x14ac:dyDescent="0.2">
      <c r="A16" s="67"/>
      <c r="B16" s="126">
        <f>'Chart of Accounts'!A11</f>
        <v>4006</v>
      </c>
      <c r="C16" s="126" t="str">
        <f>'Chart of Accounts'!B11</f>
        <v>Income 6</v>
      </c>
      <c r="D16" s="127"/>
      <c r="E16" s="128">
        <f>'GL-APR'!E60-'GL-APR'!D60</f>
        <v>0</v>
      </c>
      <c r="F16" s="127"/>
      <c r="G16" s="82"/>
    </row>
    <row r="17" spans="1:7" ht="14.25" x14ac:dyDescent="0.2">
      <c r="A17" s="67"/>
      <c r="B17" s="126">
        <f>'Chart of Accounts'!A12</f>
        <v>4007</v>
      </c>
      <c r="C17" s="126" t="str">
        <f>'Chart of Accounts'!B12</f>
        <v>Income 7</v>
      </c>
      <c r="D17" s="127"/>
      <c r="E17" s="128">
        <f>'GL-APR'!E69-'GL-APR'!D69</f>
        <v>0</v>
      </c>
      <c r="F17" s="127"/>
      <c r="G17" s="82"/>
    </row>
    <row r="18" spans="1:7" ht="14.25" x14ac:dyDescent="0.2">
      <c r="A18" s="67"/>
      <c r="B18" s="126">
        <f>'Chart of Accounts'!A13</f>
        <v>4008</v>
      </c>
      <c r="C18" s="126" t="str">
        <f>'Chart of Accounts'!B13</f>
        <v>Income 8</v>
      </c>
      <c r="D18" s="127"/>
      <c r="E18" s="128">
        <f>'GL-APR'!E78-'GL-APR'!D78</f>
        <v>0</v>
      </c>
      <c r="F18" s="127"/>
      <c r="G18" s="82"/>
    </row>
    <row r="19" spans="1:7" ht="14.25" x14ac:dyDescent="0.2">
      <c r="A19" s="67"/>
      <c r="B19" s="126">
        <f>'Chart of Accounts'!A14</f>
        <v>4009</v>
      </c>
      <c r="C19" s="126" t="str">
        <f>'Chart of Accounts'!B14</f>
        <v>Income 9</v>
      </c>
      <c r="D19" s="127"/>
      <c r="E19" s="128">
        <f>'GL-APR'!E87-'GL-APR'!D87</f>
        <v>0</v>
      </c>
      <c r="F19" s="127"/>
      <c r="G19" s="82"/>
    </row>
    <row r="20" spans="1:7" ht="15.75" x14ac:dyDescent="0.25">
      <c r="A20" s="67"/>
      <c r="B20" s="129"/>
      <c r="C20" s="130" t="s">
        <v>6</v>
      </c>
      <c r="D20" s="131"/>
      <c r="E20" s="132"/>
      <c r="F20" s="129"/>
      <c r="G20" s="133">
        <f>SUM(E11:E19)</f>
        <v>-2084.14</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'GL-APR'!D97-'GL-APR'!E97</f>
        <v>2.64</v>
      </c>
      <c r="F23" s="124"/>
      <c r="G23" s="136"/>
    </row>
    <row r="24" spans="1:7" ht="14.25" x14ac:dyDescent="0.2">
      <c r="A24" s="67"/>
      <c r="B24" s="127">
        <f>'Chart of Accounts'!A19</f>
        <v>5002</v>
      </c>
      <c r="C24" s="127" t="str">
        <f>'Chart of Accounts'!B19</f>
        <v>International Dues</v>
      </c>
      <c r="D24" s="137"/>
      <c r="E24" s="128">
        <f>'GL-APR'!D106-'GL-APR'!E106</f>
        <v>0</v>
      </c>
      <c r="F24" s="124"/>
      <c r="G24" s="136"/>
    </row>
    <row r="25" spans="1:7" ht="14.25" x14ac:dyDescent="0.2">
      <c r="A25" s="67"/>
      <c r="B25" s="127">
        <f>'Chart of Accounts'!A20</f>
        <v>5003</v>
      </c>
      <c r="C25" s="127" t="str">
        <f>'Chart of Accounts'!B20</f>
        <v>Web Site</v>
      </c>
      <c r="D25" s="137"/>
      <c r="E25" s="128">
        <f>'GL-APR'!D115-'GL-APR'!E115</f>
        <v>0</v>
      </c>
      <c r="F25" s="124"/>
      <c r="G25" s="136"/>
    </row>
    <row r="26" spans="1:7" ht="14.25" x14ac:dyDescent="0.2">
      <c r="A26" s="67"/>
      <c r="B26" s="127">
        <f>'Chart of Accounts'!A21</f>
        <v>5004</v>
      </c>
      <c r="C26" s="127" t="str">
        <f>'Chart of Accounts'!B21</f>
        <v>P.O. Box</v>
      </c>
      <c r="D26" s="137"/>
      <c r="E26" s="128">
        <f>'GL-APR'!D124-'GL-APR'!E124</f>
        <v>0</v>
      </c>
      <c r="F26" s="124"/>
      <c r="G26" s="136"/>
    </row>
    <row r="27" spans="1:7" ht="14.25" x14ac:dyDescent="0.2">
      <c r="A27" s="67"/>
      <c r="B27" s="127">
        <f>'Chart of Accounts'!A22</f>
        <v>5005</v>
      </c>
      <c r="C27" s="127" t="str">
        <f>'Chart of Accounts'!B22</f>
        <v>Charitable Giving</v>
      </c>
      <c r="D27" s="137"/>
      <c r="E27" s="128">
        <f>'GL-APR'!D133-'GL-APR'!E133</f>
        <v>300</v>
      </c>
      <c r="F27" s="124"/>
      <c r="G27" s="136"/>
    </row>
    <row r="28" spans="1:7" ht="14.25" x14ac:dyDescent="0.2">
      <c r="A28" s="67"/>
      <c r="B28" s="127">
        <f>'Chart of Accounts'!A23</f>
        <v>5006</v>
      </c>
      <c r="C28" s="127" t="str">
        <f>'Chart of Accounts'!B23</f>
        <v>Run Expenses</v>
      </c>
      <c r="D28" s="137"/>
      <c r="E28" s="128">
        <f>'GL-APR'!D142-'GL-APR'!E142</f>
        <v>0</v>
      </c>
      <c r="F28" s="124"/>
      <c r="G28" s="136"/>
    </row>
    <row r="29" spans="1:7" ht="14.25" x14ac:dyDescent="0.2">
      <c r="A29" s="67"/>
      <c r="B29" s="127">
        <f>'Chart of Accounts'!A24</f>
        <v>5007</v>
      </c>
      <c r="C29" s="127" t="str">
        <f>'Chart of Accounts'!B24</f>
        <v>Shane Smith</v>
      </c>
      <c r="D29" s="137"/>
      <c r="E29" s="128">
        <f>'GL-APR'!D151-'GL-APR'!E151</f>
        <v>0</v>
      </c>
      <c r="F29" s="124"/>
      <c r="G29" s="136"/>
    </row>
    <row r="30" spans="1:7" ht="14.25" x14ac:dyDescent="0.2">
      <c r="A30" s="67"/>
      <c r="B30" s="127">
        <f>'Chart of Accounts'!A25</f>
        <v>5008</v>
      </c>
      <c r="C30" s="127" t="str">
        <f>'Chart of Accounts'!B25</f>
        <v>Chapter Party</v>
      </c>
      <c r="D30" s="137"/>
      <c r="E30" s="128">
        <f>'GL-APR'!D160-'GL-APR'!E160</f>
        <v>0</v>
      </c>
      <c r="F30" s="124"/>
      <c r="G30" s="136"/>
    </row>
    <row r="31" spans="1:7" ht="14.25" x14ac:dyDescent="0.2">
      <c r="A31" s="67"/>
      <c r="B31" s="127">
        <f>'Chart of Accounts'!A26</f>
        <v>5009</v>
      </c>
      <c r="C31" s="127" t="str">
        <f>'Chart of Accounts'!B26</f>
        <v>NY State Party</v>
      </c>
      <c r="D31" s="137"/>
      <c r="E31" s="128">
        <f>'GL-APR'!D169-'GL-APR'!E169</f>
        <v>0</v>
      </c>
      <c r="F31" s="124"/>
      <c r="G31" s="136"/>
    </row>
    <row r="32" spans="1:7" ht="14.25" x14ac:dyDescent="0.2">
      <c r="A32" s="67"/>
      <c r="B32" s="127">
        <f>'Chart of Accounts'!A28</f>
        <v>5010</v>
      </c>
      <c r="C32" s="127" t="str">
        <f>'Chart of Accounts'!B28</f>
        <v>Expense 10</v>
      </c>
      <c r="D32" s="137"/>
      <c r="E32" s="128">
        <f>'GL-APR'!D178-'GL-APR'!E178</f>
        <v>0</v>
      </c>
      <c r="F32" s="124"/>
      <c r="G32" s="136"/>
    </row>
    <row r="33" spans="1:7" ht="14.25" x14ac:dyDescent="0.2">
      <c r="A33" s="67"/>
      <c r="B33" s="127">
        <f>'Chart of Accounts'!A29</f>
        <v>5011</v>
      </c>
      <c r="C33" s="127" t="str">
        <f>'Chart of Accounts'!B29</f>
        <v>Expense 11</v>
      </c>
      <c r="D33" s="137"/>
      <c r="E33" s="128">
        <f>'GL-APR'!D187-'GL-APR'!E187</f>
        <v>0</v>
      </c>
      <c r="F33" s="124"/>
      <c r="G33" s="136"/>
    </row>
    <row r="34" spans="1:7" ht="14.25" x14ac:dyDescent="0.2">
      <c r="A34" s="67"/>
      <c r="B34" s="127">
        <f>'Chart of Accounts'!A30</f>
        <v>5012</v>
      </c>
      <c r="C34" s="127" t="str">
        <f>'Chart of Accounts'!B30</f>
        <v>Expense 12</v>
      </c>
      <c r="D34" s="137"/>
      <c r="E34" s="128">
        <f>'GL-APR'!D196-'GL-APR'!E196</f>
        <v>0</v>
      </c>
      <c r="F34" s="124"/>
      <c r="G34" s="136"/>
    </row>
    <row r="35" spans="1:7" ht="14.25" x14ac:dyDescent="0.2">
      <c r="A35" s="67"/>
      <c r="B35" s="127">
        <f>'Chart of Accounts'!A31</f>
        <v>5013</v>
      </c>
      <c r="C35" s="127" t="str">
        <f>'Chart of Accounts'!B31</f>
        <v>Expense 13</v>
      </c>
      <c r="D35" s="137"/>
      <c r="E35" s="128">
        <f>'GL-APR'!D205-'GL-APR'!E205</f>
        <v>0</v>
      </c>
      <c r="F35" s="124"/>
      <c r="G35" s="136"/>
    </row>
    <row r="36" spans="1:7" ht="14.25" x14ac:dyDescent="0.2">
      <c r="A36" s="67"/>
      <c r="B36" s="127">
        <f>'Chart of Accounts'!A33</f>
        <v>5014</v>
      </c>
      <c r="C36" s="127" t="str">
        <f>'Chart of Accounts'!B33</f>
        <v>Expense 14</v>
      </c>
      <c r="D36" s="137"/>
      <c r="E36" s="128">
        <f>'GL-APR'!D214-'GL-APR'!E214</f>
        <v>0</v>
      </c>
      <c r="F36" s="124"/>
      <c r="G36" s="136"/>
    </row>
    <row r="37" spans="1:7" ht="14.25" x14ac:dyDescent="0.2">
      <c r="A37" s="67"/>
      <c r="B37" s="127">
        <f>'Chart of Accounts'!A34</f>
        <v>5015</v>
      </c>
      <c r="C37" s="127" t="str">
        <f>'Chart of Accounts'!B34</f>
        <v>Expense 15</v>
      </c>
      <c r="D37" s="137"/>
      <c r="E37" s="128">
        <f>'GL-APR'!D223-'GL-APR'!E223</f>
        <v>0</v>
      </c>
      <c r="F37" s="124"/>
      <c r="G37" s="136"/>
    </row>
    <row r="38" spans="1:7" ht="14.25" x14ac:dyDescent="0.2">
      <c r="A38" s="67"/>
      <c r="B38" s="127">
        <f>'Chart of Accounts'!A35</f>
        <v>5016</v>
      </c>
      <c r="C38" s="127" t="str">
        <f>'Chart of Accounts'!B35</f>
        <v>Expense 16</v>
      </c>
      <c r="D38" s="137"/>
      <c r="E38" s="128">
        <f>'GL-APR'!D232-'GL-APR'!E232</f>
        <v>0</v>
      </c>
      <c r="F38" s="124"/>
      <c r="G38" s="136"/>
    </row>
    <row r="39" spans="1:7" ht="14.25" x14ac:dyDescent="0.2">
      <c r="A39" s="67"/>
      <c r="B39" s="127">
        <f>'Chart of Accounts'!A36</f>
        <v>5017</v>
      </c>
      <c r="C39" s="127" t="str">
        <f>'Chart of Accounts'!B36</f>
        <v>Expense 17</v>
      </c>
      <c r="D39" s="137"/>
      <c r="E39" s="128">
        <f>'GL-APR'!D241-'GL-APR'!E241</f>
        <v>0</v>
      </c>
      <c r="F39" s="124"/>
      <c r="G39" s="136"/>
    </row>
    <row r="40" spans="1:7" ht="14.25" x14ac:dyDescent="0.2">
      <c r="A40" s="67"/>
      <c r="B40" s="127">
        <f>'Chart of Accounts'!A38</f>
        <v>5018</v>
      </c>
      <c r="C40" s="127" t="str">
        <f>'Chart of Accounts'!B38</f>
        <v>Expense 18</v>
      </c>
      <c r="D40" s="137"/>
      <c r="E40" s="128">
        <f>'GL-APR'!D250-'GL-APR'!E250</f>
        <v>0</v>
      </c>
      <c r="F40" s="124"/>
      <c r="G40" s="136"/>
    </row>
    <row r="41" spans="1:7" ht="14.25" x14ac:dyDescent="0.2">
      <c r="A41" s="67"/>
      <c r="B41" s="127">
        <f>'Chart of Accounts'!A39</f>
        <v>5019</v>
      </c>
      <c r="C41" s="127" t="str">
        <f>'Chart of Accounts'!B39</f>
        <v>Expense 19</v>
      </c>
      <c r="D41" s="137"/>
      <c r="E41" s="128">
        <f>'GL-APR'!D259-'GL-APR'!E259</f>
        <v>0</v>
      </c>
      <c r="F41" s="124"/>
      <c r="G41" s="136"/>
    </row>
    <row r="42" spans="1:7" ht="14.25" x14ac:dyDescent="0.2">
      <c r="A42" s="67"/>
      <c r="B42" s="127">
        <f>'Chart of Accounts'!A40</f>
        <v>5020</v>
      </c>
      <c r="C42" s="127" t="str">
        <f>'Chart of Accounts'!B40</f>
        <v>Expense 20</v>
      </c>
      <c r="D42" s="137"/>
      <c r="E42" s="128">
        <f>'GL-APR'!D268-'GL-APR'!E268</f>
        <v>0</v>
      </c>
      <c r="F42" s="124"/>
      <c r="G42" s="136"/>
    </row>
    <row r="43" spans="1:7" ht="14.25" x14ac:dyDescent="0.2">
      <c r="A43" s="67"/>
      <c r="B43" s="127">
        <f>'Chart of Accounts'!A41</f>
        <v>5021</v>
      </c>
      <c r="C43" s="127" t="str">
        <f>'Chart of Accounts'!B41</f>
        <v>Expense 21</v>
      </c>
      <c r="D43" s="137"/>
      <c r="E43" s="128">
        <f>'GL-APR'!D277-'GL-APR'!E277</f>
        <v>0</v>
      </c>
      <c r="F43" s="124"/>
      <c r="G43" s="136"/>
    </row>
    <row r="44" spans="1:7" ht="14.25" x14ac:dyDescent="0.2">
      <c r="A44" s="67"/>
      <c r="B44" s="127">
        <f>'Chart of Accounts'!A42</f>
        <v>5022</v>
      </c>
      <c r="C44" s="127" t="str">
        <f>'Chart of Accounts'!B42</f>
        <v>Expense 22</v>
      </c>
      <c r="D44" s="137"/>
      <c r="E44" s="128">
        <f>'GL-APR'!D286-'GL-APR'!E286</f>
        <v>0</v>
      </c>
      <c r="F44" s="124"/>
      <c r="G44" s="136"/>
    </row>
    <row r="45" spans="1:7" ht="14.25" x14ac:dyDescent="0.2">
      <c r="A45" s="67"/>
      <c r="B45" s="127">
        <f>'Chart of Accounts'!A43</f>
        <v>5023</v>
      </c>
      <c r="C45" s="127" t="str">
        <f>'Chart of Accounts'!B43</f>
        <v>Expense 23</v>
      </c>
      <c r="D45" s="137"/>
      <c r="E45" s="128">
        <f>'GL-APR'!D295-'GL-APR'!E295</f>
        <v>0</v>
      </c>
      <c r="F45" s="124"/>
      <c r="G45" s="136"/>
    </row>
    <row r="46" spans="1:7" ht="14.25" x14ac:dyDescent="0.2">
      <c r="A46" s="67"/>
      <c r="B46" s="127">
        <f>'Chart of Accounts'!A44</f>
        <v>5024</v>
      </c>
      <c r="C46" s="127" t="str">
        <f>'Chart of Accounts'!B44</f>
        <v>Expense 24</v>
      </c>
      <c r="D46" s="137"/>
      <c r="E46" s="128">
        <f>'GL-APR'!D304-'GL-APR'!E304</f>
        <v>0</v>
      </c>
      <c r="F46" s="124"/>
      <c r="G46" s="136"/>
    </row>
    <row r="47" spans="1:7" ht="14.25" x14ac:dyDescent="0.2">
      <c r="A47" s="67"/>
      <c r="B47" s="127">
        <f>'Chart of Accounts'!A45</f>
        <v>5025</v>
      </c>
      <c r="C47" s="127" t="str">
        <f>'Chart of Accounts'!B45</f>
        <v>Expense 25</v>
      </c>
      <c r="D47" s="137"/>
      <c r="E47" s="128">
        <f>'GL-APR'!D313-'GL-APR'!E313</f>
        <v>0</v>
      </c>
      <c r="F47" s="124"/>
      <c r="G47" s="136"/>
    </row>
    <row r="48" spans="1:7" ht="14.25" x14ac:dyDescent="0.2">
      <c r="A48" s="67"/>
      <c r="B48" s="127">
        <f>'Chart of Accounts'!A46</f>
        <v>5026</v>
      </c>
      <c r="C48" s="127" t="str">
        <f>'Chart of Accounts'!B46</f>
        <v>Expense 26</v>
      </c>
      <c r="D48" s="137"/>
      <c r="E48" s="128">
        <f>'GL-APR'!D329-'GL-APR'!E329</f>
        <v>0</v>
      </c>
      <c r="F48" s="124"/>
      <c r="G48" s="136"/>
    </row>
    <row r="49" spans="1:7" ht="14.25" x14ac:dyDescent="0.2">
      <c r="A49" s="67"/>
      <c r="B49" s="127">
        <f>'Chart of Accounts'!A47</f>
        <v>5027</v>
      </c>
      <c r="C49" s="127" t="str">
        <f>'Chart of Accounts'!B47</f>
        <v>Expense 27</v>
      </c>
      <c r="D49" s="137"/>
      <c r="E49" s="128">
        <f>'GL-APR'!D338-'GL-APR'!E338</f>
        <v>0</v>
      </c>
      <c r="F49" s="124"/>
      <c r="G49" s="136"/>
    </row>
    <row r="50" spans="1:7" ht="14.25" x14ac:dyDescent="0.2">
      <c r="A50" s="67"/>
      <c r="B50" s="127">
        <f>'Chart of Accounts'!A48</f>
        <v>5028</v>
      </c>
      <c r="C50" s="127" t="str">
        <f>'Chart of Accounts'!B48</f>
        <v>Expense 28</v>
      </c>
      <c r="D50" s="137"/>
      <c r="E50" s="128">
        <f>'GL-APR'!D347-'GL-APR'!E347</f>
        <v>0</v>
      </c>
      <c r="F50" s="124"/>
      <c r="G50" s="136"/>
    </row>
    <row r="51" spans="1:7" ht="15.75" x14ac:dyDescent="0.25">
      <c r="A51" s="67"/>
      <c r="B51" s="129"/>
      <c r="C51" s="130" t="s">
        <v>7</v>
      </c>
      <c r="D51" s="131"/>
      <c r="E51" s="132"/>
      <c r="F51" s="129"/>
      <c r="G51" s="133">
        <f>SUM(E23:E50)</f>
        <v>302.64</v>
      </c>
    </row>
    <row r="52" spans="1:7" ht="18" x14ac:dyDescent="0.25">
      <c r="A52" s="67"/>
      <c r="B52" s="124"/>
      <c r="C52" s="138"/>
      <c r="D52" s="139"/>
      <c r="E52" s="140"/>
      <c r="F52" s="124"/>
      <c r="G52" s="136"/>
    </row>
    <row r="53" spans="1:7" ht="15.75" x14ac:dyDescent="0.25">
      <c r="A53" s="67"/>
      <c r="B53" s="141" t="s">
        <v>38</v>
      </c>
      <c r="C53" s="142"/>
      <c r="D53" s="143"/>
      <c r="E53" s="144"/>
      <c r="F53" s="142"/>
      <c r="G53" s="145">
        <f>G20-G51</f>
        <v>-2386.7799999999997</v>
      </c>
    </row>
    <row r="54" spans="1:7" ht="18" x14ac:dyDescent="0.25">
      <c r="A54" s="67"/>
      <c r="B54" s="124"/>
      <c r="C54" s="146"/>
      <c r="D54" s="146"/>
      <c r="E54" s="147"/>
      <c r="F54" s="124"/>
      <c r="G54" s="136"/>
    </row>
    <row r="55" spans="1:7" ht="15.75" x14ac:dyDescent="0.25">
      <c r="A55" s="67"/>
      <c r="B55" s="148" t="s">
        <v>14</v>
      </c>
      <c r="C55" s="148"/>
      <c r="D55" s="148"/>
      <c r="E55" s="149"/>
      <c r="F55" s="148"/>
      <c r="G55" s="150">
        <f>G8+G53</f>
        <v>4693.3800000000019</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D4"/>
  </mergeCells>
  <pageMargins left="0.75" right="0.75" top="1" bottom="1" header="0.5" footer="0.5"/>
  <pageSetup scale="78"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rgb="FFFF0000"/>
    <pageSetUpPr fitToPage="1"/>
  </sheetPr>
  <dimension ref="A1:J394"/>
  <sheetViews>
    <sheetView topLeftCell="A19" workbookViewId="0">
      <selection activeCell="A97" sqref="A97"/>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49</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'GL-APR'!F353</f>
        <v>4693.380000000001</v>
      </c>
    </row>
    <row r="10" spans="1:6" x14ac:dyDescent="0.2">
      <c r="A10" s="181">
        <v>43223</v>
      </c>
      <c r="B10" s="182" t="s">
        <v>248</v>
      </c>
      <c r="C10" s="183"/>
      <c r="D10" s="184">
        <v>31.36</v>
      </c>
      <c r="E10" s="185"/>
      <c r="F10" s="152">
        <f>E10-D10+F9</f>
        <v>4662.0200000000013</v>
      </c>
    </row>
    <row r="11" spans="1:6" x14ac:dyDescent="0.2">
      <c r="A11" s="181"/>
      <c r="B11" s="182" t="s">
        <v>193</v>
      </c>
      <c r="C11" s="183"/>
      <c r="D11" s="184"/>
      <c r="E11" s="185">
        <f>'Dues Payment Details'!K46</f>
        <v>331.19</v>
      </c>
      <c r="F11" s="152">
        <f>E11-D11+F10</f>
        <v>4993.2100000000009</v>
      </c>
    </row>
    <row r="12" spans="1:6" x14ac:dyDescent="0.2">
      <c r="A12" s="181"/>
      <c r="B12" s="182"/>
      <c r="C12" s="183"/>
      <c r="D12" s="184"/>
      <c r="E12" s="185"/>
      <c r="F12" s="152">
        <f>E12-D12+F11</f>
        <v>4993.2100000000009</v>
      </c>
    </row>
    <row r="13" spans="1:6" x14ac:dyDescent="0.2">
      <c r="A13" s="181"/>
      <c r="B13" s="186"/>
      <c r="C13" s="183"/>
      <c r="D13" s="184"/>
      <c r="E13" s="185"/>
      <c r="F13" s="152">
        <f>E13-D13+F12</f>
        <v>4993.2100000000009</v>
      </c>
    </row>
    <row r="14" spans="1:6" x14ac:dyDescent="0.2">
      <c r="A14" s="181"/>
      <c r="B14" s="187"/>
      <c r="C14" s="183"/>
      <c r="D14" s="184"/>
      <c r="E14" s="185"/>
      <c r="F14" s="152">
        <f>E14-D14+F13</f>
        <v>4993.2100000000009</v>
      </c>
    </row>
    <row r="15" spans="1:6" ht="14.25" x14ac:dyDescent="0.2">
      <c r="A15" s="29"/>
      <c r="B15" s="30" t="s">
        <v>9</v>
      </c>
      <c r="C15" s="31"/>
      <c r="D15" s="153">
        <f>SUM(D10:D14)</f>
        <v>31.36</v>
      </c>
      <c r="E15" s="154">
        <f>SUM(E10:E14)</f>
        <v>331.19</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4993.2100000000009</v>
      </c>
    </row>
    <row r="20" spans="1:6" x14ac:dyDescent="0.2">
      <c r="A20" s="181">
        <v>43227</v>
      </c>
      <c r="B20" s="187" t="s">
        <v>245</v>
      </c>
      <c r="C20" s="183"/>
      <c r="D20" s="184">
        <v>141.61000000000001</v>
      </c>
      <c r="E20" s="185"/>
      <c r="F20" s="152">
        <f>E20-D20+F19</f>
        <v>4851.6000000000013</v>
      </c>
    </row>
    <row r="21" spans="1:6" x14ac:dyDescent="0.2">
      <c r="A21" s="181"/>
      <c r="B21" s="187"/>
      <c r="C21" s="183"/>
      <c r="D21" s="184"/>
      <c r="E21" s="185"/>
      <c r="F21" s="152">
        <f>E21-D21+F20</f>
        <v>4851.6000000000013</v>
      </c>
    </row>
    <row r="22" spans="1:6" x14ac:dyDescent="0.2">
      <c r="A22" s="181"/>
      <c r="B22" s="187"/>
      <c r="C22" s="183"/>
      <c r="D22" s="184"/>
      <c r="E22" s="185"/>
      <c r="F22" s="152">
        <f t="shared" ref="F22:F24" si="0">E22-D22+F21</f>
        <v>4851.6000000000013</v>
      </c>
    </row>
    <row r="23" spans="1:6" x14ac:dyDescent="0.2">
      <c r="A23" s="181"/>
      <c r="B23" s="187" t="s">
        <v>250</v>
      </c>
      <c r="C23" s="183"/>
      <c r="D23" s="184">
        <v>20</v>
      </c>
      <c r="E23" s="185"/>
      <c r="F23" s="152">
        <f t="shared" si="0"/>
        <v>4831.6000000000013</v>
      </c>
    </row>
    <row r="24" spans="1:6" x14ac:dyDescent="0.2">
      <c r="A24" s="181"/>
      <c r="B24" s="187" t="s">
        <v>249</v>
      </c>
      <c r="C24" s="183"/>
      <c r="D24" s="184"/>
      <c r="E24" s="185">
        <v>115</v>
      </c>
      <c r="F24" s="152">
        <f t="shared" si="0"/>
        <v>4946.6000000000013</v>
      </c>
    </row>
    <row r="25" spans="1:6" x14ac:dyDescent="0.2">
      <c r="A25" s="181"/>
      <c r="B25" s="187"/>
      <c r="C25" s="183"/>
      <c r="D25" s="184"/>
      <c r="E25" s="185"/>
      <c r="F25" s="152">
        <f>E25-D25+F24</f>
        <v>4946.6000000000013</v>
      </c>
    </row>
    <row r="26" spans="1:6" x14ac:dyDescent="0.2">
      <c r="A26" s="92"/>
      <c r="B26" s="30" t="s">
        <v>9</v>
      </c>
      <c r="C26" s="31"/>
      <c r="D26" s="153">
        <f>SUM(D20:D25)</f>
        <v>161.61000000000001</v>
      </c>
      <c r="E26" s="154">
        <f>SUM(E20:E25)</f>
        <v>115</v>
      </c>
      <c r="F26" s="152"/>
    </row>
    <row r="27" spans="1:6" ht="15.75" x14ac:dyDescent="0.25">
      <c r="A27" s="75"/>
      <c r="B27" s="32"/>
      <c r="C27" s="8"/>
      <c r="D27" s="156"/>
      <c r="E27" s="157"/>
      <c r="F27" s="160"/>
    </row>
    <row r="28" spans="1:6" ht="15.75" x14ac:dyDescent="0.25">
      <c r="A28" s="75"/>
      <c r="B28" s="32"/>
      <c r="C28" s="8"/>
      <c r="D28" s="156"/>
      <c r="E28" s="157"/>
      <c r="F28" s="160"/>
    </row>
    <row r="29" spans="1:6" ht="18" customHeight="1" x14ac:dyDescent="0.25">
      <c r="A29" s="90">
        <f>'Chart of Accounts'!A8</f>
        <v>4003</v>
      </c>
      <c r="B29" s="90" t="str">
        <f>'Chart of Accounts'!B8</f>
        <v>Party Revenue (Tickets, Raffles, etc.)</v>
      </c>
      <c r="C29" s="8"/>
      <c r="D29" s="158"/>
      <c r="E29" s="159"/>
      <c r="F29" s="160"/>
    </row>
    <row r="30" spans="1:6" ht="18" customHeight="1" x14ac:dyDescent="0.2">
      <c r="A30" s="91"/>
      <c r="B30" s="74" t="s">
        <v>8</v>
      </c>
      <c r="C30" s="22"/>
      <c r="D30" s="161"/>
      <c r="E30" s="162"/>
      <c r="F30" s="163">
        <f>F25</f>
        <v>4946.6000000000013</v>
      </c>
    </row>
    <row r="31" spans="1:6" x14ac:dyDescent="0.2">
      <c r="A31" s="181"/>
      <c r="B31" s="187"/>
      <c r="C31" s="183"/>
      <c r="D31" s="184"/>
      <c r="E31" s="185"/>
      <c r="F31" s="152">
        <f>E31-D31+F30</f>
        <v>4946.6000000000013</v>
      </c>
    </row>
    <row r="32" spans="1:6" x14ac:dyDescent="0.2">
      <c r="A32" s="181"/>
      <c r="B32" s="187"/>
      <c r="C32" s="183"/>
      <c r="D32" s="184"/>
      <c r="E32" s="185"/>
      <c r="F32" s="152">
        <f>E32-D32+F31</f>
        <v>4946.6000000000013</v>
      </c>
    </row>
    <row r="33" spans="1:7" x14ac:dyDescent="0.2">
      <c r="A33" s="181"/>
      <c r="B33" s="187"/>
      <c r="C33" s="183"/>
      <c r="D33" s="184"/>
      <c r="E33" s="185"/>
      <c r="F33" s="152">
        <f>E33-D33+F32</f>
        <v>4946.6000000000013</v>
      </c>
    </row>
    <row r="34" spans="1:7" x14ac:dyDescent="0.2">
      <c r="A34" s="181"/>
      <c r="B34" s="187"/>
      <c r="C34" s="183"/>
      <c r="D34" s="184"/>
      <c r="E34" s="185"/>
      <c r="F34" s="152">
        <f>E34-D34+F33</f>
        <v>4946.6000000000013</v>
      </c>
    </row>
    <row r="35" spans="1:7" x14ac:dyDescent="0.2">
      <c r="A35" s="92"/>
      <c r="B35" s="30" t="s">
        <v>9</v>
      </c>
      <c r="C35" s="31"/>
      <c r="D35" s="153">
        <f>SUM(D31:D34)</f>
        <v>0</v>
      </c>
      <c r="E35" s="154">
        <f>SUM(E31:E34)</f>
        <v>0</v>
      </c>
      <c r="F35" s="152"/>
    </row>
    <row r="36" spans="1:7" s="1" customFormat="1" ht="15.75" x14ac:dyDescent="0.25">
      <c r="A36" s="75"/>
      <c r="B36" s="32"/>
      <c r="C36" s="8"/>
      <c r="D36" s="156"/>
      <c r="E36" s="157"/>
      <c r="F36" s="157"/>
      <c r="G36" s="4"/>
    </row>
    <row r="37" spans="1:7" s="1" customFormat="1" ht="15.75" x14ac:dyDescent="0.25">
      <c r="A37" s="75"/>
      <c r="B37" s="32"/>
      <c r="C37" s="8"/>
      <c r="D37" s="156"/>
      <c r="E37" s="157"/>
      <c r="F37" s="157"/>
      <c r="G37" s="4"/>
    </row>
    <row r="38" spans="1:7" ht="18" hidden="1" customHeight="1" x14ac:dyDescent="0.25">
      <c r="A38" s="90">
        <f>'Chart of Accounts'!A9</f>
        <v>4004</v>
      </c>
      <c r="B38" s="90" t="str">
        <f>'Chart of Accounts'!B9</f>
        <v>Income 4</v>
      </c>
      <c r="C38" s="8"/>
      <c r="D38" s="158"/>
      <c r="E38" s="159"/>
      <c r="F38" s="160"/>
    </row>
    <row r="39" spans="1:7" ht="14.25" hidden="1" x14ac:dyDescent="0.2">
      <c r="A39" s="93"/>
      <c r="B39" s="74" t="s">
        <v>8</v>
      </c>
      <c r="C39" s="22"/>
      <c r="D39" s="161"/>
      <c r="E39" s="162"/>
      <c r="F39" s="163">
        <f>F34</f>
        <v>4946.6000000000013</v>
      </c>
    </row>
    <row r="40" spans="1:7" hidden="1" x14ac:dyDescent="0.2">
      <c r="A40" s="181"/>
      <c r="B40" s="187"/>
      <c r="C40" s="183"/>
      <c r="D40" s="184"/>
      <c r="E40" s="185"/>
      <c r="F40" s="152">
        <f>E40-D40+F39</f>
        <v>4946.6000000000013</v>
      </c>
    </row>
    <row r="41" spans="1:7" hidden="1" x14ac:dyDescent="0.2">
      <c r="A41" s="181"/>
      <c r="B41" s="187"/>
      <c r="C41" s="183"/>
      <c r="D41" s="184"/>
      <c r="E41" s="185"/>
      <c r="F41" s="152">
        <f>E41-D41+F40</f>
        <v>4946.6000000000013</v>
      </c>
    </row>
    <row r="42" spans="1:7" hidden="1" x14ac:dyDescent="0.2">
      <c r="A42" s="181"/>
      <c r="B42" s="187"/>
      <c r="C42" s="183"/>
      <c r="D42" s="184"/>
      <c r="E42" s="185"/>
      <c r="F42" s="152">
        <f>E42-D42+F41</f>
        <v>4946.6000000000013</v>
      </c>
    </row>
    <row r="43" spans="1:7" hidden="1" x14ac:dyDescent="0.2">
      <c r="A43" s="181"/>
      <c r="B43" s="187"/>
      <c r="C43" s="183"/>
      <c r="D43" s="184"/>
      <c r="E43" s="185"/>
      <c r="F43" s="152">
        <f>E43-D43+F42</f>
        <v>4946.6000000000013</v>
      </c>
    </row>
    <row r="44" spans="1:7" hidden="1" x14ac:dyDescent="0.2">
      <c r="A44" s="92"/>
      <c r="B44" s="30" t="s">
        <v>9</v>
      </c>
      <c r="C44" s="31"/>
      <c r="D44" s="153">
        <f>SUM(D40:D43)</f>
        <v>0</v>
      </c>
      <c r="E44" s="154">
        <f>SUM(E40:E43)</f>
        <v>0</v>
      </c>
      <c r="F44" s="152"/>
    </row>
    <row r="45" spans="1:7" s="1" customFormat="1" ht="15.75" hidden="1" x14ac:dyDescent="0.25">
      <c r="A45" s="75"/>
      <c r="B45" s="32"/>
      <c r="C45" s="8"/>
      <c r="D45" s="156"/>
      <c r="E45" s="157"/>
      <c r="F45" s="157"/>
      <c r="G45" s="4"/>
    </row>
    <row r="46" spans="1:7" s="1" customFormat="1" ht="15.75" hidden="1" x14ac:dyDescent="0.25">
      <c r="A46" s="75"/>
      <c r="B46" s="32"/>
      <c r="C46" s="8"/>
      <c r="D46" s="156"/>
      <c r="E46" s="157"/>
      <c r="F46" s="157"/>
      <c r="G46" s="4"/>
    </row>
    <row r="47" spans="1:7" ht="18" hidden="1" customHeight="1" x14ac:dyDescent="0.25">
      <c r="A47" s="90">
        <f>'Chart of Accounts'!A10</f>
        <v>4005</v>
      </c>
      <c r="B47" s="90" t="str">
        <f>'Chart of Accounts'!B10</f>
        <v>Income 5</v>
      </c>
      <c r="C47" s="8"/>
      <c r="D47" s="156"/>
      <c r="E47" s="157"/>
      <c r="F47" s="160"/>
    </row>
    <row r="48" spans="1:7" ht="18" hidden="1" customHeight="1" x14ac:dyDescent="0.2">
      <c r="A48" s="91"/>
      <c r="B48" s="74" t="s">
        <v>8</v>
      </c>
      <c r="C48" s="22"/>
      <c r="D48" s="161"/>
      <c r="E48" s="162"/>
      <c r="F48" s="163">
        <f>F43</f>
        <v>4946.6000000000013</v>
      </c>
    </row>
    <row r="49" spans="1:7" ht="12.75" hidden="1" customHeight="1" x14ac:dyDescent="0.2">
      <c r="A49" s="181"/>
      <c r="B49" s="187"/>
      <c r="C49" s="183"/>
      <c r="D49" s="184"/>
      <c r="E49" s="188"/>
      <c r="F49" s="152">
        <f>E49-D49+F48</f>
        <v>4946.6000000000013</v>
      </c>
    </row>
    <row r="50" spans="1:7" ht="12.75" hidden="1" customHeight="1" x14ac:dyDescent="0.2">
      <c r="A50" s="181"/>
      <c r="B50" s="187"/>
      <c r="C50" s="183"/>
      <c r="D50" s="184"/>
      <c r="E50" s="188"/>
      <c r="F50" s="152">
        <f>E50-D50+F49</f>
        <v>4946.6000000000013</v>
      </c>
    </row>
    <row r="51" spans="1:7" ht="12.75" hidden="1" customHeight="1" x14ac:dyDescent="0.2">
      <c r="A51" s="181"/>
      <c r="B51" s="187"/>
      <c r="C51" s="183"/>
      <c r="D51" s="184"/>
      <c r="E51" s="185"/>
      <c r="F51" s="152">
        <f>E51-D51+F50</f>
        <v>4946.6000000000013</v>
      </c>
    </row>
    <row r="52" spans="1:7" hidden="1" x14ac:dyDescent="0.2">
      <c r="A52" s="181"/>
      <c r="B52" s="187"/>
      <c r="C52" s="183"/>
      <c r="D52" s="184"/>
      <c r="E52" s="185"/>
      <c r="F52" s="152">
        <f>E52-D52+F51</f>
        <v>4946.6000000000013</v>
      </c>
    </row>
    <row r="53" spans="1:7" hidden="1" x14ac:dyDescent="0.2">
      <c r="A53" s="80"/>
      <c r="B53" s="30" t="s">
        <v>9</v>
      </c>
      <c r="C53" s="31"/>
      <c r="D53" s="153">
        <f>SUM(D49:D52)</f>
        <v>0</v>
      </c>
      <c r="E53" s="154">
        <f>SUM(E49:E52)</f>
        <v>0</v>
      </c>
      <c r="F53" s="152"/>
    </row>
    <row r="54" spans="1:7" s="1" customFormat="1" ht="15.75" hidden="1" x14ac:dyDescent="0.25">
      <c r="A54" s="75"/>
      <c r="B54" s="32"/>
      <c r="C54" s="8"/>
      <c r="D54" s="156"/>
      <c r="E54" s="157"/>
      <c r="F54" s="157"/>
      <c r="G54" s="4"/>
    </row>
    <row r="55" spans="1:7" s="1" customFormat="1" ht="15.75" hidden="1" x14ac:dyDescent="0.25">
      <c r="A55" s="75"/>
      <c r="B55" s="32"/>
      <c r="C55" s="8"/>
      <c r="D55" s="156"/>
      <c r="E55" s="157"/>
      <c r="F55" s="157"/>
      <c r="G55" s="4"/>
    </row>
    <row r="56" spans="1:7" ht="18" hidden="1" customHeight="1" x14ac:dyDescent="0.25">
      <c r="A56" s="90">
        <f>'Chart of Accounts'!A11</f>
        <v>4006</v>
      </c>
      <c r="B56" s="90" t="str">
        <f>'Chart of Accounts'!B11</f>
        <v>Income 6</v>
      </c>
      <c r="C56" s="8"/>
      <c r="D56" s="156"/>
      <c r="E56" s="157"/>
      <c r="F56" s="160"/>
    </row>
    <row r="57" spans="1:7" ht="18" hidden="1" customHeight="1" x14ac:dyDescent="0.2">
      <c r="A57" s="91"/>
      <c r="B57" s="74" t="s">
        <v>8</v>
      </c>
      <c r="C57" s="22"/>
      <c r="D57" s="161"/>
      <c r="E57" s="162"/>
      <c r="F57" s="163">
        <f>F52</f>
        <v>4946.6000000000013</v>
      </c>
    </row>
    <row r="58" spans="1:7" ht="12.75" hidden="1" customHeight="1" x14ac:dyDescent="0.2">
      <c r="A58" s="181"/>
      <c r="B58" s="187"/>
      <c r="C58" s="183"/>
      <c r="D58" s="184"/>
      <c r="E58" s="188"/>
      <c r="F58" s="152">
        <f>E58-D58+F57</f>
        <v>4946.6000000000013</v>
      </c>
    </row>
    <row r="59" spans="1:7" ht="12.75" hidden="1" customHeight="1" x14ac:dyDescent="0.2">
      <c r="A59" s="181"/>
      <c r="B59" s="187"/>
      <c r="C59" s="183"/>
      <c r="D59" s="184"/>
      <c r="E59" s="188"/>
      <c r="F59" s="152">
        <f>E59-D59+F58</f>
        <v>4946.6000000000013</v>
      </c>
    </row>
    <row r="60" spans="1:7" hidden="1" x14ac:dyDescent="0.2">
      <c r="A60" s="181"/>
      <c r="B60" s="187"/>
      <c r="C60" s="183"/>
      <c r="D60" s="184"/>
      <c r="E60" s="185"/>
      <c r="F60" s="152">
        <f>E60-D60+F59</f>
        <v>4946.6000000000013</v>
      </c>
    </row>
    <row r="61" spans="1:7" hidden="1" x14ac:dyDescent="0.2">
      <c r="A61" s="181"/>
      <c r="B61" s="187"/>
      <c r="C61" s="183"/>
      <c r="D61" s="184"/>
      <c r="E61" s="185"/>
      <c r="F61" s="152">
        <f>E61-D61+F60</f>
        <v>4946.6000000000013</v>
      </c>
    </row>
    <row r="62" spans="1:7" hidden="1" x14ac:dyDescent="0.2">
      <c r="A62" s="92"/>
      <c r="B62" s="30" t="s">
        <v>9</v>
      </c>
      <c r="C62" s="31"/>
      <c r="D62" s="153">
        <f>SUM(D58:D61)</f>
        <v>0</v>
      </c>
      <c r="E62" s="154">
        <f>SUM(E58:E61)</f>
        <v>0</v>
      </c>
      <c r="F62" s="152"/>
    </row>
    <row r="63" spans="1:7" s="1" customFormat="1" ht="15.75" hidden="1" x14ac:dyDescent="0.25">
      <c r="A63" s="75"/>
      <c r="B63" s="32"/>
      <c r="C63" s="8"/>
      <c r="D63" s="156"/>
      <c r="E63" s="157"/>
      <c r="F63" s="157"/>
      <c r="G63" s="4"/>
    </row>
    <row r="64" spans="1:7" s="1" customFormat="1" ht="15.75" hidden="1" x14ac:dyDescent="0.25">
      <c r="A64" s="75"/>
      <c r="B64" s="32"/>
      <c r="C64" s="8"/>
      <c r="D64" s="156"/>
      <c r="E64" s="157"/>
      <c r="F64" s="157"/>
      <c r="G64" s="4"/>
    </row>
    <row r="65" spans="1:7" ht="18" hidden="1" customHeight="1" x14ac:dyDescent="0.25">
      <c r="A65" s="90">
        <f>'Chart of Accounts'!A12</f>
        <v>4007</v>
      </c>
      <c r="B65" s="90" t="str">
        <f>'Chart of Accounts'!B12</f>
        <v>Income 7</v>
      </c>
      <c r="C65" s="8"/>
      <c r="D65" s="156"/>
      <c r="E65" s="157"/>
      <c r="F65" s="160"/>
    </row>
    <row r="66" spans="1:7" s="1" customFormat="1" ht="18" hidden="1" customHeight="1" x14ac:dyDescent="0.2">
      <c r="A66" s="91"/>
      <c r="B66" s="74" t="s">
        <v>8</v>
      </c>
      <c r="C66" s="22"/>
      <c r="D66" s="161"/>
      <c r="E66" s="162"/>
      <c r="F66" s="163">
        <f>F61</f>
        <v>4946.6000000000013</v>
      </c>
      <c r="G66" s="4"/>
    </row>
    <row r="67" spans="1:7" s="1" customFormat="1" ht="12.75" hidden="1" customHeight="1" x14ac:dyDescent="0.2">
      <c r="A67" s="181"/>
      <c r="B67" s="187"/>
      <c r="C67" s="183"/>
      <c r="D67" s="184"/>
      <c r="E67" s="188"/>
      <c r="F67" s="152">
        <f>E67-D67+F66</f>
        <v>4946.6000000000013</v>
      </c>
      <c r="G67" s="4"/>
    </row>
    <row r="68" spans="1:7" s="1" customFormat="1" ht="12.75" hidden="1" customHeight="1" x14ac:dyDescent="0.2">
      <c r="A68" s="181"/>
      <c r="B68" s="187"/>
      <c r="C68" s="183"/>
      <c r="D68" s="184"/>
      <c r="E68" s="188"/>
      <c r="F68" s="152">
        <f>E68-D68+F67</f>
        <v>4946.6000000000013</v>
      </c>
      <c r="G68" s="4"/>
    </row>
    <row r="69" spans="1:7" hidden="1" x14ac:dyDescent="0.2">
      <c r="A69" s="181"/>
      <c r="B69" s="187"/>
      <c r="C69" s="183"/>
      <c r="D69" s="184"/>
      <c r="E69" s="185"/>
      <c r="F69" s="152">
        <f>E69-D69+F68</f>
        <v>4946.6000000000013</v>
      </c>
    </row>
    <row r="70" spans="1:7" hidden="1" x14ac:dyDescent="0.2">
      <c r="A70" s="181"/>
      <c r="B70" s="187"/>
      <c r="C70" s="183"/>
      <c r="D70" s="184"/>
      <c r="E70" s="185"/>
      <c r="F70" s="152">
        <f>E70-D70+F69</f>
        <v>4946.6000000000013</v>
      </c>
    </row>
    <row r="71" spans="1:7" hidden="1" x14ac:dyDescent="0.2">
      <c r="A71" s="92"/>
      <c r="B71" s="30" t="s">
        <v>9</v>
      </c>
      <c r="C71" s="31"/>
      <c r="D71" s="153">
        <f>SUM(D67:D70)</f>
        <v>0</v>
      </c>
      <c r="E71" s="154">
        <f>SUM(E67:E70)</f>
        <v>0</v>
      </c>
      <c r="F71" s="152"/>
    </row>
    <row r="72" spans="1:7" s="1" customFormat="1" ht="15.75" hidden="1" x14ac:dyDescent="0.25">
      <c r="A72" s="75"/>
      <c r="B72" s="32"/>
      <c r="C72" s="26"/>
      <c r="D72" s="156"/>
      <c r="E72" s="157"/>
      <c r="F72" s="157"/>
      <c r="G72" s="4"/>
    </row>
    <row r="73" spans="1:7" s="1" customFormat="1" ht="15.75" hidden="1" x14ac:dyDescent="0.25">
      <c r="A73" s="75"/>
      <c r="B73" s="32"/>
      <c r="C73" s="26"/>
      <c r="D73" s="156"/>
      <c r="E73" s="157"/>
      <c r="F73" s="157"/>
      <c r="G73" s="4"/>
    </row>
    <row r="74" spans="1:7" ht="18" hidden="1" customHeight="1" x14ac:dyDescent="0.25">
      <c r="A74" s="90">
        <f>'Chart of Accounts'!A13</f>
        <v>4008</v>
      </c>
      <c r="B74" s="90" t="str">
        <f>'Chart of Accounts'!B13</f>
        <v>Income 8</v>
      </c>
      <c r="C74" s="8"/>
      <c r="D74" s="156"/>
      <c r="E74" s="157"/>
      <c r="F74" s="160"/>
    </row>
    <row r="75" spans="1:7" s="1" customFormat="1" ht="18" hidden="1" customHeight="1" x14ac:dyDescent="0.2">
      <c r="A75" s="91"/>
      <c r="B75" s="74" t="s">
        <v>8</v>
      </c>
      <c r="C75" s="22"/>
      <c r="D75" s="161"/>
      <c r="E75" s="162"/>
      <c r="F75" s="163">
        <f>F70</f>
        <v>4946.6000000000013</v>
      </c>
      <c r="G75" s="4"/>
    </row>
    <row r="76" spans="1:7" s="1" customFormat="1" ht="12.75" hidden="1" customHeight="1" x14ac:dyDescent="0.2">
      <c r="A76" s="181"/>
      <c r="B76" s="187"/>
      <c r="C76" s="183"/>
      <c r="D76" s="184"/>
      <c r="E76" s="188"/>
      <c r="F76" s="152">
        <f>E76-D76+F75</f>
        <v>4946.6000000000013</v>
      </c>
      <c r="G76" s="4"/>
    </row>
    <row r="77" spans="1:7" s="1" customFormat="1" ht="12.75" hidden="1" customHeight="1" x14ac:dyDescent="0.2">
      <c r="A77" s="181"/>
      <c r="B77" s="187"/>
      <c r="C77" s="183"/>
      <c r="D77" s="184"/>
      <c r="E77" s="188"/>
      <c r="F77" s="152">
        <f>E77-D77+F76</f>
        <v>4946.6000000000013</v>
      </c>
      <c r="G77" s="4"/>
    </row>
    <row r="78" spans="1:7" hidden="1" x14ac:dyDescent="0.2">
      <c r="A78" s="181"/>
      <c r="B78" s="187"/>
      <c r="C78" s="183"/>
      <c r="D78" s="184"/>
      <c r="E78" s="185"/>
      <c r="F78" s="152">
        <f>E78-D78+F77</f>
        <v>4946.6000000000013</v>
      </c>
    </row>
    <row r="79" spans="1:7" hidden="1" x14ac:dyDescent="0.2">
      <c r="A79" s="181"/>
      <c r="B79" s="187"/>
      <c r="C79" s="183"/>
      <c r="D79" s="184"/>
      <c r="E79" s="185"/>
      <c r="F79" s="152">
        <f>E79-D79+F78</f>
        <v>4946.6000000000013</v>
      </c>
    </row>
    <row r="80" spans="1:7" hidden="1" x14ac:dyDescent="0.2">
      <c r="A80" s="92"/>
      <c r="B80" s="30" t="s">
        <v>9</v>
      </c>
      <c r="C80" s="31"/>
      <c r="D80" s="153">
        <f>SUM(D76:D79)</f>
        <v>0</v>
      </c>
      <c r="E80" s="154">
        <f>SUM(E76:E79)</f>
        <v>0</v>
      </c>
      <c r="F80" s="152"/>
    </row>
    <row r="81" spans="1:7" s="1" customFormat="1" ht="15.75" hidden="1" x14ac:dyDescent="0.25">
      <c r="A81" s="75"/>
      <c r="B81" s="32"/>
      <c r="C81" s="26"/>
      <c r="D81" s="156"/>
      <c r="E81" s="157"/>
      <c r="F81" s="157"/>
      <c r="G81" s="4"/>
    </row>
    <row r="82" spans="1:7" s="1" customFormat="1" ht="15.75" hidden="1" x14ac:dyDescent="0.25">
      <c r="A82" s="87"/>
      <c r="B82" s="32"/>
      <c r="C82" s="26"/>
      <c r="D82" s="156"/>
      <c r="E82" s="157"/>
      <c r="F82" s="157"/>
      <c r="G82" s="4"/>
    </row>
    <row r="83" spans="1:7" s="1" customFormat="1" ht="15.75" hidden="1" x14ac:dyDescent="0.25">
      <c r="A83" s="90">
        <f>'Chart of Accounts'!A14</f>
        <v>4009</v>
      </c>
      <c r="B83" s="90" t="str">
        <f>'Chart of Accounts'!B14</f>
        <v>Income 9</v>
      </c>
      <c r="C83" s="8"/>
      <c r="D83" s="156"/>
      <c r="E83" s="157"/>
      <c r="F83" s="160"/>
      <c r="G83" s="4"/>
    </row>
    <row r="84" spans="1:7" s="1" customFormat="1" hidden="1" x14ac:dyDescent="0.2">
      <c r="A84" s="91"/>
      <c r="B84" s="74" t="s">
        <v>8</v>
      </c>
      <c r="C84" s="22"/>
      <c r="D84" s="161"/>
      <c r="E84" s="162"/>
      <c r="F84" s="163">
        <f>F79</f>
        <v>4946.6000000000013</v>
      </c>
      <c r="G84" s="4"/>
    </row>
    <row r="85" spans="1:7" s="1" customFormat="1" ht="12.75" hidden="1" customHeight="1" x14ac:dyDescent="0.2">
      <c r="A85" s="181"/>
      <c r="B85" s="187"/>
      <c r="C85" s="183"/>
      <c r="D85" s="184"/>
      <c r="E85" s="188"/>
      <c r="F85" s="152">
        <f>E85-D85+F84</f>
        <v>4946.6000000000013</v>
      </c>
      <c r="G85" s="4"/>
    </row>
    <row r="86" spans="1:7" s="1" customFormat="1" ht="12.75" hidden="1" customHeight="1" x14ac:dyDescent="0.2">
      <c r="A86" s="181"/>
      <c r="B86" s="187"/>
      <c r="C86" s="183"/>
      <c r="D86" s="184"/>
      <c r="E86" s="188"/>
      <c r="F86" s="152">
        <f>E86-D86+F85</f>
        <v>4946.6000000000013</v>
      </c>
      <c r="G86" s="4"/>
    </row>
    <row r="87" spans="1:7" s="1" customFormat="1" hidden="1" x14ac:dyDescent="0.2">
      <c r="A87" s="181"/>
      <c r="B87" s="187"/>
      <c r="C87" s="183"/>
      <c r="D87" s="184"/>
      <c r="E87" s="185"/>
      <c r="F87" s="152">
        <f>E87-D87+F86</f>
        <v>4946.6000000000013</v>
      </c>
      <c r="G87" s="4"/>
    </row>
    <row r="88" spans="1:7" s="1" customFormat="1" hidden="1" x14ac:dyDescent="0.2">
      <c r="A88" s="181"/>
      <c r="B88" s="187"/>
      <c r="C88" s="183"/>
      <c r="D88" s="184"/>
      <c r="E88" s="185"/>
      <c r="F88" s="152">
        <f>E88-D88+F87</f>
        <v>4946.6000000000013</v>
      </c>
      <c r="G88" s="4"/>
    </row>
    <row r="89" spans="1:7" s="1" customFormat="1" hidden="1" x14ac:dyDescent="0.2">
      <c r="A89" s="39"/>
      <c r="B89" s="30" t="s">
        <v>9</v>
      </c>
      <c r="C89" s="31"/>
      <c r="D89" s="153">
        <f>SUM(D85:D88)</f>
        <v>0</v>
      </c>
      <c r="E89" s="154">
        <f>SUM(E85:E88)</f>
        <v>0</v>
      </c>
      <c r="F89" s="152"/>
      <c r="G89" s="4"/>
    </row>
    <row r="90" spans="1:7" s="1" customFormat="1" ht="15.75" x14ac:dyDescent="0.25">
      <c r="A90" s="75"/>
      <c r="B90" s="32"/>
      <c r="C90" s="26"/>
      <c r="D90" s="156"/>
      <c r="E90" s="157"/>
      <c r="F90" s="157"/>
      <c r="G90" s="4"/>
    </row>
    <row r="91" spans="1:7" s="1" customFormat="1" ht="15.75" x14ac:dyDescent="0.25">
      <c r="A91" s="312"/>
      <c r="B91" s="315" t="s">
        <v>5</v>
      </c>
      <c r="C91" s="313"/>
      <c r="D91" s="314"/>
      <c r="E91" s="314"/>
      <c r="F91" s="314"/>
      <c r="G91" s="4"/>
    </row>
    <row r="92" spans="1:7" s="1" customFormat="1" ht="15.75" x14ac:dyDescent="0.25">
      <c r="A92" s="75"/>
      <c r="B92" s="32"/>
      <c r="C92" s="26"/>
      <c r="D92" s="156"/>
      <c r="E92" s="157"/>
      <c r="F92" s="157"/>
      <c r="G92" s="4"/>
    </row>
    <row r="93" spans="1:7" s="1" customFormat="1" ht="15.75" x14ac:dyDescent="0.25">
      <c r="A93" s="89">
        <f>'Chart of Accounts'!A18</f>
        <v>5001</v>
      </c>
      <c r="B93" s="89" t="str">
        <f>'Chart of Accounts'!B18</f>
        <v>PayPal Fees</v>
      </c>
      <c r="C93" s="8"/>
      <c r="D93" s="156"/>
      <c r="E93" s="157"/>
      <c r="F93" s="160"/>
      <c r="G93" s="4"/>
    </row>
    <row r="94" spans="1:7" s="1" customFormat="1" x14ac:dyDescent="0.2">
      <c r="A94" s="77"/>
      <c r="B94" s="74" t="s">
        <v>8</v>
      </c>
      <c r="C94" s="22"/>
      <c r="D94" s="161"/>
      <c r="E94" s="162"/>
      <c r="F94" s="163">
        <f>F88</f>
        <v>4946.6000000000013</v>
      </c>
      <c r="G94" s="4"/>
    </row>
    <row r="95" spans="1:7" s="1" customFormat="1" ht="12.75" customHeight="1" x14ac:dyDescent="0.2">
      <c r="A95" s="189"/>
      <c r="B95" s="190"/>
      <c r="C95" s="183"/>
      <c r="D95" s="184"/>
      <c r="E95" s="188"/>
      <c r="F95" s="152">
        <f>E95-D95+F94</f>
        <v>4946.6000000000013</v>
      </c>
      <c r="G95" s="4"/>
    </row>
    <row r="96" spans="1:7" s="1" customFormat="1" ht="12.75" customHeight="1" x14ac:dyDescent="0.2">
      <c r="A96" s="189"/>
      <c r="B96" s="187"/>
      <c r="C96" s="183"/>
      <c r="D96" s="184"/>
      <c r="E96" s="188"/>
      <c r="F96" s="152">
        <f>E96-D96+F95</f>
        <v>4946.6000000000013</v>
      </c>
      <c r="G96" s="4"/>
    </row>
    <row r="97" spans="1:7" s="1" customFormat="1" x14ac:dyDescent="0.2">
      <c r="A97" s="189"/>
      <c r="B97" s="187"/>
      <c r="C97" s="183"/>
      <c r="D97" s="184"/>
      <c r="E97" s="185"/>
      <c r="F97" s="152">
        <f>E97-D97+F96</f>
        <v>4946.6000000000013</v>
      </c>
      <c r="G97" s="4"/>
    </row>
    <row r="98" spans="1:7" s="1" customFormat="1" x14ac:dyDescent="0.2">
      <c r="A98" s="189"/>
      <c r="B98" s="187"/>
      <c r="C98" s="183"/>
      <c r="D98" s="184"/>
      <c r="E98" s="185"/>
      <c r="F98" s="152">
        <f>E98-D98+F97</f>
        <v>4946.6000000000013</v>
      </c>
      <c r="G98" s="4"/>
    </row>
    <row r="99" spans="1:7" s="1" customFormat="1" x14ac:dyDescent="0.2">
      <c r="A99" s="36"/>
      <c r="B99" s="30" t="s">
        <v>9</v>
      </c>
      <c r="C99" s="31"/>
      <c r="D99" s="153">
        <f>SUM(D95:D98)</f>
        <v>0</v>
      </c>
      <c r="E99" s="154">
        <f>SUM(E95:E98)</f>
        <v>0</v>
      </c>
      <c r="F99" s="152"/>
      <c r="G99" s="4"/>
    </row>
    <row r="100" spans="1:7" s="1" customFormat="1" ht="15.75" x14ac:dyDescent="0.25">
      <c r="A100" s="75"/>
      <c r="B100" s="32"/>
      <c r="C100" s="26"/>
      <c r="D100" s="156"/>
      <c r="E100" s="157"/>
      <c r="F100" s="157"/>
      <c r="G100" s="4"/>
    </row>
    <row r="101" spans="1:7" s="1" customFormat="1" ht="15.75" x14ac:dyDescent="0.25">
      <c r="A101" s="75"/>
      <c r="B101" s="32"/>
      <c r="C101" s="26"/>
      <c r="D101" s="156"/>
      <c r="E101" s="157"/>
      <c r="F101" s="157"/>
      <c r="G101" s="4"/>
    </row>
    <row r="102" spans="1:7" ht="18" customHeight="1" x14ac:dyDescent="0.25">
      <c r="A102" s="89">
        <f>'Chart of Accounts'!A19</f>
        <v>5002</v>
      </c>
      <c r="B102" s="89" t="str">
        <f>'Chart of Accounts'!B19</f>
        <v>International Dues</v>
      </c>
      <c r="C102" s="8"/>
      <c r="D102" s="156"/>
      <c r="E102" s="157"/>
      <c r="F102" s="160"/>
    </row>
    <row r="103" spans="1:7" s="1" customFormat="1" ht="18" customHeight="1" x14ac:dyDescent="0.2">
      <c r="A103" s="77"/>
      <c r="B103" s="74" t="s">
        <v>8</v>
      </c>
      <c r="C103" s="22"/>
      <c r="D103" s="161"/>
      <c r="E103" s="162"/>
      <c r="F103" s="163">
        <f>F98</f>
        <v>4946.6000000000013</v>
      </c>
      <c r="G103" s="4"/>
    </row>
    <row r="104" spans="1:7" s="1" customFormat="1" ht="12.75" customHeight="1" x14ac:dyDescent="0.2">
      <c r="A104" s="189"/>
      <c r="B104" s="187"/>
      <c r="C104" s="183"/>
      <c r="D104" s="184"/>
      <c r="E104" s="188"/>
      <c r="F104" s="152">
        <f>E104-D104+F103</f>
        <v>4946.6000000000013</v>
      </c>
      <c r="G104" s="4"/>
    </row>
    <row r="105" spans="1:7" s="1" customFormat="1" ht="12.75" customHeight="1" x14ac:dyDescent="0.2">
      <c r="A105" s="189"/>
      <c r="B105" s="187"/>
      <c r="C105" s="183"/>
      <c r="D105" s="184"/>
      <c r="E105" s="188"/>
      <c r="F105" s="152">
        <f>E105-D105+F104</f>
        <v>4946.6000000000013</v>
      </c>
      <c r="G105" s="4"/>
    </row>
    <row r="106" spans="1:7" x14ac:dyDescent="0.2">
      <c r="A106" s="189"/>
      <c r="B106" s="187"/>
      <c r="C106" s="183"/>
      <c r="D106" s="184"/>
      <c r="E106" s="185"/>
      <c r="F106" s="152">
        <f>E106-D106+F105</f>
        <v>4946.6000000000013</v>
      </c>
    </row>
    <row r="107" spans="1:7" x14ac:dyDescent="0.2">
      <c r="A107" s="189"/>
      <c r="B107" s="187"/>
      <c r="C107" s="183"/>
      <c r="D107" s="184"/>
      <c r="E107" s="185"/>
      <c r="F107" s="152">
        <f>E107-D107+F106</f>
        <v>4946.6000000000013</v>
      </c>
    </row>
    <row r="108" spans="1:7" s="13" customFormat="1" x14ac:dyDescent="0.2">
      <c r="A108" s="36"/>
      <c r="B108" s="30" t="s">
        <v>9</v>
      </c>
      <c r="C108" s="31"/>
      <c r="D108" s="153">
        <f>SUM(D104:D107)</f>
        <v>0</v>
      </c>
      <c r="E108" s="154">
        <f>SUM(E104:E107)</f>
        <v>0</v>
      </c>
      <c r="F108" s="152"/>
      <c r="G108" s="3"/>
    </row>
    <row r="109" spans="1:7" s="34" customFormat="1" ht="15.75" x14ac:dyDescent="0.25">
      <c r="A109" s="75"/>
      <c r="B109" s="32"/>
      <c r="C109" s="26"/>
      <c r="D109" s="156"/>
      <c r="E109" s="157"/>
      <c r="F109" s="157"/>
      <c r="G109" s="33"/>
    </row>
    <row r="110" spans="1:7" s="34" customFormat="1" ht="15.75" x14ac:dyDescent="0.25">
      <c r="A110" s="75"/>
      <c r="B110" s="32"/>
      <c r="C110" s="26"/>
      <c r="D110" s="156"/>
      <c r="E110" s="157"/>
      <c r="F110" s="157"/>
      <c r="G110" s="33"/>
    </row>
    <row r="111" spans="1:7" s="34" customFormat="1" ht="15.75" x14ac:dyDescent="0.25">
      <c r="A111" s="89">
        <f>'Chart of Accounts'!A20</f>
        <v>5003</v>
      </c>
      <c r="B111" s="89" t="str">
        <f>'Chart of Accounts'!B20</f>
        <v>Web Site</v>
      </c>
      <c r="C111" s="8"/>
      <c r="D111" s="156"/>
      <c r="E111" s="157"/>
      <c r="F111" s="160"/>
      <c r="G111" s="33"/>
    </row>
    <row r="112" spans="1:7" s="34" customFormat="1" x14ac:dyDescent="0.2">
      <c r="A112" s="77"/>
      <c r="B112" s="74" t="s">
        <v>8</v>
      </c>
      <c r="C112" s="22"/>
      <c r="D112" s="161"/>
      <c r="E112" s="162"/>
      <c r="F112" s="163">
        <f>F107</f>
        <v>4946.6000000000013</v>
      </c>
      <c r="G112" s="33"/>
    </row>
    <row r="113" spans="1:7" s="34" customFormat="1" x14ac:dyDescent="0.2">
      <c r="A113" s="189"/>
      <c r="B113" s="187"/>
      <c r="C113" s="183"/>
      <c r="D113" s="184"/>
      <c r="E113" s="188"/>
      <c r="F113" s="152">
        <f>E113-D113+F112</f>
        <v>4946.6000000000013</v>
      </c>
      <c r="G113" s="33"/>
    </row>
    <row r="114" spans="1:7" s="34" customFormat="1" x14ac:dyDescent="0.2">
      <c r="A114" s="189"/>
      <c r="B114" s="187"/>
      <c r="C114" s="183"/>
      <c r="D114" s="184"/>
      <c r="E114" s="188"/>
      <c r="F114" s="152">
        <f>E114-D114+F113</f>
        <v>4946.6000000000013</v>
      </c>
      <c r="G114" s="33"/>
    </row>
    <row r="115" spans="1:7" s="34" customFormat="1" x14ac:dyDescent="0.2">
      <c r="A115" s="189"/>
      <c r="B115" s="187"/>
      <c r="C115" s="183"/>
      <c r="D115" s="184"/>
      <c r="E115" s="185"/>
      <c r="F115" s="152">
        <f>E115-D115+F114</f>
        <v>4946.6000000000013</v>
      </c>
      <c r="G115" s="33"/>
    </row>
    <row r="116" spans="1:7" s="34" customFormat="1" x14ac:dyDescent="0.2">
      <c r="A116" s="189"/>
      <c r="B116" s="187"/>
      <c r="C116" s="183"/>
      <c r="D116" s="184"/>
      <c r="E116" s="185"/>
      <c r="F116" s="152">
        <f>E116-D116+F115</f>
        <v>4946.6000000000013</v>
      </c>
      <c r="G116" s="33"/>
    </row>
    <row r="117" spans="1:7" s="34" customFormat="1" x14ac:dyDescent="0.2">
      <c r="A117" s="36"/>
      <c r="B117" s="30" t="s">
        <v>9</v>
      </c>
      <c r="C117" s="31"/>
      <c r="D117" s="153">
        <f>SUM(D113:D116)</f>
        <v>0</v>
      </c>
      <c r="E117" s="154">
        <f>SUM(E113:E116)</f>
        <v>0</v>
      </c>
      <c r="F117" s="152"/>
      <c r="G117" s="33"/>
    </row>
    <row r="118" spans="1:7" s="34" customFormat="1" ht="15.75" x14ac:dyDescent="0.25">
      <c r="A118" s="75"/>
      <c r="B118" s="32"/>
      <c r="C118" s="26"/>
      <c r="D118" s="156"/>
      <c r="E118" s="157"/>
      <c r="F118" s="157"/>
      <c r="G118" s="33"/>
    </row>
    <row r="119" spans="1:7" s="34" customFormat="1" ht="15.75" x14ac:dyDescent="0.25">
      <c r="A119" s="75"/>
      <c r="B119" s="32"/>
      <c r="C119" s="26"/>
      <c r="D119" s="156"/>
      <c r="E119" s="157"/>
      <c r="F119" s="157"/>
      <c r="G119" s="33"/>
    </row>
    <row r="120" spans="1:7" s="34" customFormat="1" ht="15.75" x14ac:dyDescent="0.25">
      <c r="A120" s="89">
        <f>'Chart of Accounts'!A21</f>
        <v>5004</v>
      </c>
      <c r="B120" s="89" t="str">
        <f>'Chart of Accounts'!B21</f>
        <v>P.O. Box</v>
      </c>
      <c r="C120" s="8"/>
      <c r="D120" s="156"/>
      <c r="E120" s="157"/>
      <c r="F120" s="160"/>
      <c r="G120" s="33"/>
    </row>
    <row r="121" spans="1:7" s="34" customFormat="1" ht="15.75" x14ac:dyDescent="0.25">
      <c r="A121" s="89"/>
      <c r="B121" s="88" t="s">
        <v>8</v>
      </c>
      <c r="C121" s="22"/>
      <c r="D121" s="161"/>
      <c r="E121" s="162"/>
      <c r="F121" s="163">
        <f>F116</f>
        <v>4946.6000000000013</v>
      </c>
      <c r="G121" s="33"/>
    </row>
    <row r="122" spans="1:7" s="34" customFormat="1" x14ac:dyDescent="0.2">
      <c r="A122" s="189"/>
      <c r="B122" s="187"/>
      <c r="C122" s="183"/>
      <c r="D122" s="184"/>
      <c r="E122" s="188"/>
      <c r="F122" s="152">
        <f>E122-D122+F121</f>
        <v>4946.6000000000013</v>
      </c>
      <c r="G122" s="33"/>
    </row>
    <row r="123" spans="1:7" s="34" customFormat="1" x14ac:dyDescent="0.2">
      <c r="A123" s="189"/>
      <c r="B123" s="187"/>
      <c r="C123" s="183"/>
      <c r="D123" s="184"/>
      <c r="E123" s="188"/>
      <c r="F123" s="152">
        <f>E123-D123+F122</f>
        <v>4946.6000000000013</v>
      </c>
      <c r="G123" s="33"/>
    </row>
    <row r="124" spans="1:7" s="34" customFormat="1" x14ac:dyDescent="0.2">
      <c r="A124" s="189"/>
      <c r="B124" s="187"/>
      <c r="C124" s="183"/>
      <c r="D124" s="184"/>
      <c r="E124" s="185"/>
      <c r="F124" s="152">
        <f>E124-D124+F123</f>
        <v>4946.6000000000013</v>
      </c>
      <c r="G124" s="33"/>
    </row>
    <row r="125" spans="1:7" s="34" customFormat="1" x14ac:dyDescent="0.2">
      <c r="A125" s="189"/>
      <c r="B125" s="187"/>
      <c r="C125" s="183"/>
      <c r="D125" s="184"/>
      <c r="E125" s="185"/>
      <c r="F125" s="152">
        <f>E125-D125+F124</f>
        <v>4946.6000000000013</v>
      </c>
      <c r="G125" s="33"/>
    </row>
    <row r="126" spans="1:7" s="34" customFormat="1" x14ac:dyDescent="0.2">
      <c r="A126" s="36"/>
      <c r="B126" s="30" t="s">
        <v>9</v>
      </c>
      <c r="C126" s="31"/>
      <c r="D126" s="153">
        <f>SUM(D122:D125)</f>
        <v>0</v>
      </c>
      <c r="E126" s="154">
        <f>SUM(E122:E125)</f>
        <v>0</v>
      </c>
      <c r="F126" s="152"/>
      <c r="G126" s="33"/>
    </row>
    <row r="127" spans="1:7" s="34" customFormat="1" ht="15.75" x14ac:dyDescent="0.25">
      <c r="A127" s="75"/>
      <c r="B127" s="32"/>
      <c r="C127" s="26"/>
      <c r="D127" s="156"/>
      <c r="E127" s="157"/>
      <c r="F127" s="157"/>
      <c r="G127" s="33"/>
    </row>
    <row r="128" spans="1:7" s="34" customFormat="1" ht="15.75" x14ac:dyDescent="0.25">
      <c r="A128" s="75"/>
      <c r="B128" s="32"/>
      <c r="C128" s="26"/>
      <c r="D128" s="156"/>
      <c r="E128" s="157"/>
      <c r="F128" s="157"/>
      <c r="G128" s="33"/>
    </row>
    <row r="129" spans="1:7" s="34" customFormat="1" ht="15.75" x14ac:dyDescent="0.25">
      <c r="A129" s="89">
        <f>'Chart of Accounts'!A22</f>
        <v>5005</v>
      </c>
      <c r="B129" s="89" t="str">
        <f>'Chart of Accounts'!B22</f>
        <v>Charitable Giving</v>
      </c>
      <c r="C129" s="8"/>
      <c r="D129" s="156"/>
      <c r="E129" s="157"/>
      <c r="F129" s="160"/>
      <c r="G129" s="33"/>
    </row>
    <row r="130" spans="1:7" s="34" customFormat="1" x14ac:dyDescent="0.2">
      <c r="A130" s="77"/>
      <c r="B130" s="74" t="s">
        <v>8</v>
      </c>
      <c r="C130" s="22"/>
      <c r="D130" s="161"/>
      <c r="E130" s="162"/>
      <c r="F130" s="163">
        <f>F125</f>
        <v>4946.6000000000013</v>
      </c>
      <c r="G130" s="33"/>
    </row>
    <row r="131" spans="1:7" s="34" customFormat="1" x14ac:dyDescent="0.2">
      <c r="A131" s="189"/>
      <c r="B131" s="187"/>
      <c r="C131" s="183"/>
      <c r="D131" s="184"/>
      <c r="E131" s="188"/>
      <c r="F131" s="152">
        <f>E131-D131+F130</f>
        <v>4946.6000000000013</v>
      </c>
      <c r="G131" s="33"/>
    </row>
    <row r="132" spans="1:7" s="34" customFormat="1" x14ac:dyDescent="0.2">
      <c r="A132" s="189"/>
      <c r="B132" s="187"/>
      <c r="C132" s="183"/>
      <c r="D132" s="184"/>
      <c r="E132" s="188"/>
      <c r="F132" s="152">
        <f>E132-D132+F131</f>
        <v>4946.6000000000013</v>
      </c>
      <c r="G132" s="33"/>
    </row>
    <row r="133" spans="1:7" s="34" customFormat="1" x14ac:dyDescent="0.2">
      <c r="A133" s="189"/>
      <c r="B133" s="187"/>
      <c r="C133" s="183"/>
      <c r="D133" s="184"/>
      <c r="E133" s="185"/>
      <c r="F133" s="152">
        <f>E133-D133+F132</f>
        <v>4946.6000000000013</v>
      </c>
      <c r="G133" s="33"/>
    </row>
    <row r="134" spans="1:7" s="34" customFormat="1" x14ac:dyDescent="0.2">
      <c r="A134" s="189"/>
      <c r="B134" s="187"/>
      <c r="C134" s="183"/>
      <c r="D134" s="184"/>
      <c r="E134" s="185"/>
      <c r="F134" s="152">
        <f>E134-D134+F133</f>
        <v>4946.6000000000013</v>
      </c>
      <c r="G134" s="33"/>
    </row>
    <row r="135" spans="1:7" s="34" customFormat="1" x14ac:dyDescent="0.2">
      <c r="A135" s="36"/>
      <c r="B135" s="30" t="s">
        <v>9</v>
      </c>
      <c r="C135" s="31"/>
      <c r="D135" s="153">
        <f>SUM(D131:D134)</f>
        <v>0</v>
      </c>
      <c r="E135" s="154">
        <f>SUM(E131:E134)</f>
        <v>0</v>
      </c>
      <c r="F135" s="152"/>
      <c r="G135" s="33"/>
    </row>
    <row r="136" spans="1:7" s="34" customFormat="1" ht="15.75" x14ac:dyDescent="0.25">
      <c r="A136" s="75"/>
      <c r="B136" s="32"/>
      <c r="C136" s="26"/>
      <c r="D136" s="156"/>
      <c r="E136" s="157"/>
      <c r="F136" s="157"/>
      <c r="G136" s="33"/>
    </row>
    <row r="137" spans="1:7" s="34" customFormat="1" ht="15.75" x14ac:dyDescent="0.25">
      <c r="A137" s="75"/>
      <c r="B137" s="32"/>
      <c r="C137" s="26"/>
      <c r="D137" s="156"/>
      <c r="E137" s="157"/>
      <c r="F137" s="157"/>
      <c r="G137" s="33"/>
    </row>
    <row r="138" spans="1:7" s="34" customFormat="1" ht="15.75" x14ac:dyDescent="0.25">
      <c r="A138" s="89">
        <f>'Chart of Accounts'!A23</f>
        <v>5006</v>
      </c>
      <c r="B138" s="89" t="str">
        <f>'Chart of Accounts'!B23</f>
        <v>Run Expenses</v>
      </c>
      <c r="C138" s="8"/>
      <c r="D138" s="156"/>
      <c r="E138" s="157"/>
      <c r="F138" s="160"/>
      <c r="G138" s="33"/>
    </row>
    <row r="139" spans="1:7" s="34" customFormat="1" x14ac:dyDescent="0.2">
      <c r="A139" s="77"/>
      <c r="B139" s="74" t="s">
        <v>8</v>
      </c>
      <c r="C139" s="22"/>
      <c r="D139" s="161"/>
      <c r="E139" s="162"/>
      <c r="F139" s="163">
        <f>F134</f>
        <v>4946.6000000000013</v>
      </c>
      <c r="G139" s="33"/>
    </row>
    <row r="140" spans="1:7" s="34" customFormat="1" x14ac:dyDescent="0.2">
      <c r="A140" s="189"/>
      <c r="B140" s="187"/>
      <c r="C140" s="183"/>
      <c r="D140" s="184"/>
      <c r="E140" s="188"/>
      <c r="F140" s="152">
        <f>E140-D140+F139</f>
        <v>4946.6000000000013</v>
      </c>
      <c r="G140" s="33"/>
    </row>
    <row r="141" spans="1:7" s="34" customFormat="1" x14ac:dyDescent="0.2">
      <c r="A141" s="189"/>
      <c r="B141" s="187"/>
      <c r="C141" s="183"/>
      <c r="D141" s="184"/>
      <c r="E141" s="188"/>
      <c r="F141" s="152">
        <f>E141-D141+F140</f>
        <v>4946.6000000000013</v>
      </c>
      <c r="G141" s="33"/>
    </row>
    <row r="142" spans="1:7" s="34" customFormat="1" x14ac:dyDescent="0.2">
      <c r="A142" s="189"/>
      <c r="B142" s="187"/>
      <c r="C142" s="183"/>
      <c r="D142" s="184"/>
      <c r="E142" s="185"/>
      <c r="F142" s="152">
        <f>E142-D142+F141</f>
        <v>4946.6000000000013</v>
      </c>
      <c r="G142" s="33"/>
    </row>
    <row r="143" spans="1:7" s="34" customFormat="1" x14ac:dyDescent="0.2">
      <c r="A143" s="189"/>
      <c r="B143" s="187"/>
      <c r="C143" s="183"/>
      <c r="D143" s="184"/>
      <c r="E143" s="185"/>
      <c r="F143" s="152">
        <f>E143-D143+F142</f>
        <v>4946.6000000000013</v>
      </c>
      <c r="G143" s="33"/>
    </row>
    <row r="144" spans="1:7" s="34" customFormat="1" x14ac:dyDescent="0.2">
      <c r="A144" s="36"/>
      <c r="B144" s="30" t="s">
        <v>9</v>
      </c>
      <c r="C144" s="31"/>
      <c r="D144" s="153">
        <f>SUM(D140:D143)</f>
        <v>0</v>
      </c>
      <c r="E144" s="154">
        <f>SUM(E140:E143)</f>
        <v>0</v>
      </c>
      <c r="F144" s="152"/>
      <c r="G144" s="33"/>
    </row>
    <row r="145" spans="1:7" s="34" customFormat="1" ht="15.75" x14ac:dyDescent="0.25">
      <c r="A145" s="75"/>
      <c r="B145" s="32"/>
      <c r="C145" s="26"/>
      <c r="D145" s="156"/>
      <c r="E145" s="157"/>
      <c r="F145" s="157"/>
      <c r="G145" s="33"/>
    </row>
    <row r="146" spans="1:7" s="34" customFormat="1" ht="15.75" x14ac:dyDescent="0.25">
      <c r="A146" s="75"/>
      <c r="B146" s="32"/>
      <c r="C146" s="26"/>
      <c r="D146" s="156"/>
      <c r="E146" s="157"/>
      <c r="F146" s="157"/>
      <c r="G146" s="33"/>
    </row>
    <row r="147" spans="1:7" s="34" customFormat="1" ht="15.75" x14ac:dyDescent="0.25">
      <c r="A147" s="89">
        <f>'Chart of Accounts'!A24</f>
        <v>5007</v>
      </c>
      <c r="B147" s="89" t="str">
        <f>'Chart of Accounts'!B24</f>
        <v>Shane Smith</v>
      </c>
      <c r="C147" s="8"/>
      <c r="D147" s="156"/>
      <c r="E147" s="157"/>
      <c r="F147" s="160"/>
      <c r="G147" s="33"/>
    </row>
    <row r="148" spans="1:7" s="34" customFormat="1" x14ac:dyDescent="0.2">
      <c r="A148" s="77"/>
      <c r="B148" s="74" t="s">
        <v>8</v>
      </c>
      <c r="C148" s="22"/>
      <c r="D148" s="161"/>
      <c r="E148" s="162"/>
      <c r="F148" s="163">
        <f>F143</f>
        <v>4946.6000000000013</v>
      </c>
      <c r="G148" s="33"/>
    </row>
    <row r="149" spans="1:7" s="34" customFormat="1" x14ac:dyDescent="0.2">
      <c r="A149" s="189"/>
      <c r="B149" s="187"/>
      <c r="C149" s="183"/>
      <c r="D149" s="184"/>
      <c r="E149" s="188"/>
      <c r="F149" s="152">
        <f>E149-D149+F148</f>
        <v>4946.6000000000013</v>
      </c>
      <c r="G149" s="33"/>
    </row>
    <row r="150" spans="1:7" s="34" customFormat="1" x14ac:dyDescent="0.2">
      <c r="A150" s="189"/>
      <c r="B150" s="187"/>
      <c r="C150" s="183"/>
      <c r="D150" s="184"/>
      <c r="E150" s="188"/>
      <c r="F150" s="152">
        <f>E150-D150+F149</f>
        <v>4946.6000000000013</v>
      </c>
      <c r="G150" s="33"/>
    </row>
    <row r="151" spans="1:7" s="34" customFormat="1" x14ac:dyDescent="0.2">
      <c r="A151" s="189"/>
      <c r="B151" s="187"/>
      <c r="C151" s="183"/>
      <c r="D151" s="184"/>
      <c r="E151" s="185"/>
      <c r="F151" s="152">
        <f>E151-D151+F150</f>
        <v>4946.6000000000013</v>
      </c>
      <c r="G151" s="33"/>
    </row>
    <row r="152" spans="1:7" s="34" customFormat="1" x14ac:dyDescent="0.2">
      <c r="A152" s="189"/>
      <c r="B152" s="187"/>
      <c r="C152" s="183"/>
      <c r="D152" s="184"/>
      <c r="E152" s="185"/>
      <c r="F152" s="152">
        <f>E152-D152+F151</f>
        <v>4946.6000000000013</v>
      </c>
      <c r="G152" s="33"/>
    </row>
    <row r="153" spans="1:7" s="34" customFormat="1" x14ac:dyDescent="0.2">
      <c r="A153" s="36"/>
      <c r="B153" s="30" t="s">
        <v>9</v>
      </c>
      <c r="C153" s="31"/>
      <c r="D153" s="153">
        <f>SUM(D149:D152)</f>
        <v>0</v>
      </c>
      <c r="E153" s="154">
        <f>SUM(E149:E152)</f>
        <v>0</v>
      </c>
      <c r="F153" s="152"/>
      <c r="G153" s="33"/>
    </row>
    <row r="154" spans="1:7" s="34" customFormat="1" ht="15.75" x14ac:dyDescent="0.25">
      <c r="A154" s="75"/>
      <c r="B154" s="32"/>
      <c r="C154" s="26"/>
      <c r="D154" s="156"/>
      <c r="E154" s="157"/>
      <c r="F154" s="157"/>
      <c r="G154" s="33"/>
    </row>
    <row r="155" spans="1:7" s="34" customFormat="1" ht="15.75" x14ac:dyDescent="0.25">
      <c r="A155" s="75"/>
      <c r="B155" s="32"/>
      <c r="C155" s="26"/>
      <c r="D155" s="156"/>
      <c r="E155" s="157"/>
      <c r="F155" s="157"/>
      <c r="G155" s="33"/>
    </row>
    <row r="156" spans="1:7" s="34" customFormat="1" ht="15.75" x14ac:dyDescent="0.25">
      <c r="A156" s="89">
        <f>'Chart of Accounts'!A25</f>
        <v>5008</v>
      </c>
      <c r="B156" s="89" t="str">
        <f>'Chart of Accounts'!B25</f>
        <v>Chapter Party</v>
      </c>
      <c r="C156" s="8"/>
      <c r="D156" s="156"/>
      <c r="E156" s="157"/>
      <c r="F156" s="160"/>
      <c r="G156" s="33"/>
    </row>
    <row r="157" spans="1:7" s="34" customFormat="1" x14ac:dyDescent="0.2">
      <c r="A157" s="77"/>
      <c r="B157" s="74" t="s">
        <v>8</v>
      </c>
      <c r="C157" s="22"/>
      <c r="D157" s="161"/>
      <c r="E157" s="162"/>
      <c r="F157" s="163">
        <f>F152</f>
        <v>4946.6000000000013</v>
      </c>
      <c r="G157" s="33"/>
    </row>
    <row r="158" spans="1:7" s="34" customFormat="1" x14ac:dyDescent="0.2">
      <c r="A158" s="189"/>
      <c r="B158" s="187"/>
      <c r="C158" s="183"/>
      <c r="D158" s="184"/>
      <c r="E158" s="188"/>
      <c r="F158" s="152">
        <f>E158-D158+F157</f>
        <v>4946.6000000000013</v>
      </c>
      <c r="G158" s="33"/>
    </row>
    <row r="159" spans="1:7" s="34" customFormat="1" x14ac:dyDescent="0.2">
      <c r="A159" s="189"/>
      <c r="B159" s="187"/>
      <c r="C159" s="183"/>
      <c r="D159" s="184"/>
      <c r="E159" s="188"/>
      <c r="F159" s="152">
        <f>E159-D159+F158</f>
        <v>4946.6000000000013</v>
      </c>
      <c r="G159" s="33"/>
    </row>
    <row r="160" spans="1:7" s="34" customFormat="1" x14ac:dyDescent="0.2">
      <c r="A160" s="189"/>
      <c r="B160" s="187"/>
      <c r="C160" s="183"/>
      <c r="D160" s="184"/>
      <c r="E160" s="185"/>
      <c r="F160" s="152">
        <f>E160-D160+F159</f>
        <v>4946.6000000000013</v>
      </c>
      <c r="G160" s="33"/>
    </row>
    <row r="161" spans="1:7" s="34" customFormat="1" x14ac:dyDescent="0.2">
      <c r="A161" s="189"/>
      <c r="B161" s="187"/>
      <c r="C161" s="183"/>
      <c r="D161" s="184"/>
      <c r="E161" s="185"/>
      <c r="F161" s="152">
        <f>E161-D161+F160</f>
        <v>4946.6000000000013</v>
      </c>
      <c r="G161" s="33"/>
    </row>
    <row r="162" spans="1:7" s="34" customFormat="1" x14ac:dyDescent="0.2">
      <c r="A162" s="36"/>
      <c r="B162" s="30" t="s">
        <v>9</v>
      </c>
      <c r="C162" s="31"/>
      <c r="D162" s="153">
        <f>SUM(D158:D161)</f>
        <v>0</v>
      </c>
      <c r="E162" s="154">
        <f>SUM(E158:E161)</f>
        <v>0</v>
      </c>
      <c r="F162" s="152"/>
      <c r="G162" s="33"/>
    </row>
    <row r="163" spans="1:7" s="34" customFormat="1" ht="15.75" x14ac:dyDescent="0.25">
      <c r="A163" s="75"/>
      <c r="B163" s="32"/>
      <c r="C163" s="26"/>
      <c r="D163" s="156"/>
      <c r="E163" s="157"/>
      <c r="F163" s="157"/>
      <c r="G163" s="33"/>
    </row>
    <row r="164" spans="1:7" s="34" customFormat="1" ht="15.75" x14ac:dyDescent="0.25">
      <c r="A164" s="75"/>
      <c r="B164" s="32"/>
      <c r="C164" s="26"/>
      <c r="D164" s="156"/>
      <c r="E164" s="157"/>
      <c r="F164" s="157"/>
      <c r="G164" s="33"/>
    </row>
    <row r="165" spans="1:7" s="34" customFormat="1" ht="15.75" x14ac:dyDescent="0.25">
      <c r="A165" s="89">
        <f>'Chart of Accounts'!A26</f>
        <v>5009</v>
      </c>
      <c r="B165" s="89" t="str">
        <f>'Chart of Accounts'!B26</f>
        <v>NY State Party</v>
      </c>
      <c r="C165" s="8"/>
      <c r="D165" s="156"/>
      <c r="E165" s="157"/>
      <c r="F165" s="160"/>
      <c r="G165" s="33"/>
    </row>
    <row r="166" spans="1:7" s="34" customFormat="1" x14ac:dyDescent="0.2">
      <c r="A166" s="77"/>
      <c r="B166" s="74" t="s">
        <v>8</v>
      </c>
      <c r="C166" s="22"/>
      <c r="D166" s="161"/>
      <c r="E166" s="162"/>
      <c r="F166" s="163">
        <f>F161</f>
        <v>4946.6000000000013</v>
      </c>
      <c r="G166" s="33"/>
    </row>
    <row r="167" spans="1:7" s="34" customFormat="1" x14ac:dyDescent="0.2">
      <c r="A167" s="189"/>
      <c r="B167" s="187"/>
      <c r="C167" s="183"/>
      <c r="D167" s="184"/>
      <c r="E167" s="188"/>
      <c r="F167" s="152">
        <f>E167-D167+F166</f>
        <v>4946.6000000000013</v>
      </c>
      <c r="G167" s="33"/>
    </row>
    <row r="168" spans="1:7" s="34" customFormat="1" x14ac:dyDescent="0.2">
      <c r="A168" s="189"/>
      <c r="B168" s="187"/>
      <c r="C168" s="183"/>
      <c r="D168" s="184"/>
      <c r="E168" s="188"/>
      <c r="F168" s="152">
        <f>E168-D168+F167</f>
        <v>4946.6000000000013</v>
      </c>
      <c r="G168" s="33"/>
    </row>
    <row r="169" spans="1:7" s="34" customFormat="1" x14ac:dyDescent="0.2">
      <c r="A169" s="189"/>
      <c r="B169" s="187"/>
      <c r="C169" s="183"/>
      <c r="D169" s="184"/>
      <c r="E169" s="185"/>
      <c r="F169" s="152">
        <f>E169-D169+F168</f>
        <v>4946.6000000000013</v>
      </c>
      <c r="G169" s="33"/>
    </row>
    <row r="170" spans="1:7" s="34" customFormat="1" x14ac:dyDescent="0.2">
      <c r="A170" s="189"/>
      <c r="B170" s="187"/>
      <c r="C170" s="183"/>
      <c r="D170" s="184"/>
      <c r="E170" s="185"/>
      <c r="F170" s="152">
        <f>E170-D170+F169</f>
        <v>4946.6000000000013</v>
      </c>
      <c r="G170" s="33"/>
    </row>
    <row r="171" spans="1:7" s="34" customFormat="1" x14ac:dyDescent="0.2">
      <c r="A171" s="36"/>
      <c r="B171" s="30" t="s">
        <v>9</v>
      </c>
      <c r="C171" s="31"/>
      <c r="D171" s="153">
        <f>SUM(D167:D170)</f>
        <v>0</v>
      </c>
      <c r="E171" s="154">
        <f>SUM(E167:E170)</f>
        <v>0</v>
      </c>
      <c r="F171" s="152"/>
      <c r="G171" s="33"/>
    </row>
    <row r="172" spans="1:7" s="34" customFormat="1" ht="15.75" x14ac:dyDescent="0.25">
      <c r="A172" s="75"/>
      <c r="B172" s="32"/>
      <c r="C172" s="26"/>
      <c r="D172" s="156"/>
      <c r="E172" s="157"/>
      <c r="F172" s="157"/>
      <c r="G172" s="33"/>
    </row>
    <row r="173" spans="1:7" s="34" customFormat="1" ht="15.75" x14ac:dyDescent="0.25">
      <c r="A173" s="75"/>
      <c r="B173" s="32"/>
      <c r="C173" s="26"/>
      <c r="D173" s="156"/>
      <c r="E173" s="157"/>
      <c r="F173" s="157"/>
      <c r="G173" s="33"/>
    </row>
    <row r="174" spans="1:7" s="34" customFormat="1" ht="15.75" hidden="1" x14ac:dyDescent="0.25">
      <c r="A174" s="86">
        <f>'Chart of Accounts'!A28</f>
        <v>5010</v>
      </c>
      <c r="B174" s="86" t="str">
        <f>'Chart of Accounts'!B28</f>
        <v>Expense 10</v>
      </c>
      <c r="C174" s="8"/>
      <c r="D174" s="156"/>
      <c r="E174" s="157"/>
      <c r="F174" s="160"/>
      <c r="G174" s="33"/>
    </row>
    <row r="175" spans="1:7" s="34" customFormat="1" hidden="1" x14ac:dyDescent="0.2">
      <c r="A175" s="76"/>
      <c r="B175" s="74" t="s">
        <v>8</v>
      </c>
      <c r="C175" s="22"/>
      <c r="D175" s="161"/>
      <c r="E175" s="162"/>
      <c r="F175" s="163">
        <f>F170</f>
        <v>4946.6000000000013</v>
      </c>
      <c r="G175" s="33"/>
    </row>
    <row r="176" spans="1:7" s="34" customFormat="1" hidden="1" x14ac:dyDescent="0.2">
      <c r="A176" s="191"/>
      <c r="B176" s="187"/>
      <c r="C176" s="183"/>
      <c r="D176" s="184"/>
      <c r="E176" s="188"/>
      <c r="F176" s="152">
        <f>E176-D176+F175</f>
        <v>4946.6000000000013</v>
      </c>
      <c r="G176" s="33"/>
    </row>
    <row r="177" spans="1:7" s="34" customFormat="1" hidden="1" x14ac:dyDescent="0.2">
      <c r="A177" s="191"/>
      <c r="B177" s="187"/>
      <c r="C177" s="183"/>
      <c r="D177" s="184"/>
      <c r="E177" s="188"/>
      <c r="F177" s="152">
        <f>E177-D177+F176</f>
        <v>4946.6000000000013</v>
      </c>
      <c r="G177" s="33"/>
    </row>
    <row r="178" spans="1:7" s="34" customFormat="1" hidden="1" x14ac:dyDescent="0.2">
      <c r="A178" s="191"/>
      <c r="B178" s="187"/>
      <c r="C178" s="183"/>
      <c r="D178" s="184"/>
      <c r="E178" s="185"/>
      <c r="F178" s="152">
        <f>E178-D178+F177</f>
        <v>4946.6000000000013</v>
      </c>
      <c r="G178" s="33"/>
    </row>
    <row r="179" spans="1:7" s="34" customFormat="1" hidden="1" x14ac:dyDescent="0.2">
      <c r="A179" s="191"/>
      <c r="B179" s="187"/>
      <c r="C179" s="183"/>
      <c r="D179" s="184"/>
      <c r="E179" s="185"/>
      <c r="F179" s="152">
        <f>E179-D179+F178</f>
        <v>4946.6000000000013</v>
      </c>
      <c r="G179" s="33"/>
    </row>
    <row r="180" spans="1:7" s="34" customFormat="1" hidden="1" x14ac:dyDescent="0.2">
      <c r="A180" s="94"/>
      <c r="B180" s="30" t="s">
        <v>9</v>
      </c>
      <c r="C180" s="31"/>
      <c r="D180" s="153">
        <f>SUM(D176:D179)</f>
        <v>0</v>
      </c>
      <c r="E180" s="154">
        <f>SUM(E176:E179)</f>
        <v>0</v>
      </c>
      <c r="F180" s="152"/>
      <c r="G180" s="33"/>
    </row>
    <row r="181" spans="1:7" s="34" customFormat="1" ht="15.75" hidden="1" x14ac:dyDescent="0.25">
      <c r="A181" s="75"/>
      <c r="B181" s="32"/>
      <c r="C181" s="26"/>
      <c r="D181" s="156"/>
      <c r="E181" s="157"/>
      <c r="F181" s="157"/>
      <c r="G181" s="33"/>
    </row>
    <row r="182" spans="1:7" s="34" customFormat="1" ht="15.75" hidden="1" x14ac:dyDescent="0.25">
      <c r="A182" s="75"/>
      <c r="B182" s="32"/>
      <c r="C182" s="26"/>
      <c r="D182" s="156"/>
      <c r="E182" s="157"/>
      <c r="F182" s="157"/>
      <c r="G182" s="33"/>
    </row>
    <row r="183" spans="1:7" s="34" customFormat="1" ht="15.75" hidden="1" x14ac:dyDescent="0.25">
      <c r="A183" s="86">
        <f>'Chart of Accounts'!A29</f>
        <v>5011</v>
      </c>
      <c r="B183" s="86" t="str">
        <f>'Chart of Accounts'!B29</f>
        <v>Expense 11</v>
      </c>
      <c r="C183" s="8"/>
      <c r="D183" s="156"/>
      <c r="E183" s="157"/>
      <c r="F183" s="160"/>
      <c r="G183" s="33"/>
    </row>
    <row r="184" spans="1:7" s="34" customFormat="1" hidden="1" x14ac:dyDescent="0.2">
      <c r="A184" s="76"/>
      <c r="B184" s="74" t="s">
        <v>8</v>
      </c>
      <c r="C184" s="22"/>
      <c r="D184" s="161"/>
      <c r="E184" s="162"/>
      <c r="F184" s="163">
        <f>F179</f>
        <v>4946.6000000000013</v>
      </c>
      <c r="G184" s="33"/>
    </row>
    <row r="185" spans="1:7" s="34" customFormat="1" hidden="1" x14ac:dyDescent="0.2">
      <c r="A185" s="191"/>
      <c r="B185" s="187"/>
      <c r="C185" s="183"/>
      <c r="D185" s="184"/>
      <c r="E185" s="188"/>
      <c r="F185" s="152">
        <f>E185-D185+F184</f>
        <v>4946.6000000000013</v>
      </c>
      <c r="G185" s="33"/>
    </row>
    <row r="186" spans="1:7" s="34" customFormat="1" hidden="1" x14ac:dyDescent="0.2">
      <c r="A186" s="191"/>
      <c r="B186" s="187"/>
      <c r="C186" s="183"/>
      <c r="D186" s="184"/>
      <c r="E186" s="188"/>
      <c r="F186" s="152">
        <f>E186-D186+F185</f>
        <v>4946.6000000000013</v>
      </c>
      <c r="G186" s="33"/>
    </row>
    <row r="187" spans="1:7" s="34" customFormat="1" hidden="1" x14ac:dyDescent="0.2">
      <c r="A187" s="191"/>
      <c r="B187" s="187"/>
      <c r="C187" s="183"/>
      <c r="D187" s="184"/>
      <c r="E187" s="185"/>
      <c r="F187" s="152">
        <f>E187-D187+F186</f>
        <v>4946.6000000000013</v>
      </c>
      <c r="G187" s="33"/>
    </row>
    <row r="188" spans="1:7" s="34" customFormat="1" hidden="1" x14ac:dyDescent="0.2">
      <c r="A188" s="191"/>
      <c r="B188" s="187"/>
      <c r="C188" s="183"/>
      <c r="D188" s="184"/>
      <c r="E188" s="185"/>
      <c r="F188" s="152">
        <f>E188-D188+F187</f>
        <v>4946.6000000000013</v>
      </c>
      <c r="G188" s="33"/>
    </row>
    <row r="189" spans="1:7" s="34" customFormat="1" hidden="1" x14ac:dyDescent="0.2">
      <c r="A189" s="94"/>
      <c r="B189" s="30" t="s">
        <v>9</v>
      </c>
      <c r="C189" s="31"/>
      <c r="D189" s="153">
        <f>SUM(D185:D188)</f>
        <v>0</v>
      </c>
      <c r="E189" s="154">
        <f>SUM(E185:E188)</f>
        <v>0</v>
      </c>
      <c r="F189" s="152"/>
      <c r="G189" s="33"/>
    </row>
    <row r="190" spans="1:7" s="34" customFormat="1" ht="15.75" hidden="1" x14ac:dyDescent="0.25">
      <c r="A190" s="75"/>
      <c r="B190" s="32"/>
      <c r="C190" s="26"/>
      <c r="D190" s="156"/>
      <c r="E190" s="157"/>
      <c r="F190" s="157"/>
      <c r="G190" s="33"/>
    </row>
    <row r="191" spans="1:7" s="34" customFormat="1" ht="15.75" hidden="1" x14ac:dyDescent="0.25">
      <c r="A191" s="75"/>
      <c r="B191" s="32"/>
      <c r="C191" s="26"/>
      <c r="D191" s="156"/>
      <c r="E191" s="157"/>
      <c r="F191" s="157"/>
      <c r="G191" s="33"/>
    </row>
    <row r="192" spans="1:7" s="34" customFormat="1" ht="15.75" hidden="1" x14ac:dyDescent="0.25">
      <c r="A192" s="86">
        <f>'Chart of Accounts'!A30</f>
        <v>5012</v>
      </c>
      <c r="B192" s="86" t="str">
        <f>'Chart of Accounts'!B30</f>
        <v>Expense 12</v>
      </c>
      <c r="C192" s="8"/>
      <c r="D192" s="156"/>
      <c r="E192" s="157"/>
      <c r="F192" s="160"/>
      <c r="G192" s="33"/>
    </row>
    <row r="193" spans="1:7" s="34" customFormat="1" hidden="1" x14ac:dyDescent="0.2">
      <c r="A193" s="76"/>
      <c r="B193" s="74" t="s">
        <v>8</v>
      </c>
      <c r="C193" s="22"/>
      <c r="D193" s="161"/>
      <c r="E193" s="162"/>
      <c r="F193" s="163">
        <f>F188</f>
        <v>4946.6000000000013</v>
      </c>
      <c r="G193" s="33"/>
    </row>
    <row r="194" spans="1:7" s="34" customFormat="1" hidden="1" x14ac:dyDescent="0.2">
      <c r="A194" s="191"/>
      <c r="B194" s="187"/>
      <c r="C194" s="183"/>
      <c r="D194" s="184"/>
      <c r="E194" s="188"/>
      <c r="F194" s="152">
        <f>E194-D194+F193</f>
        <v>4946.6000000000013</v>
      </c>
      <c r="G194" s="33"/>
    </row>
    <row r="195" spans="1:7" s="34" customFormat="1" hidden="1" x14ac:dyDescent="0.2">
      <c r="A195" s="191"/>
      <c r="B195" s="187"/>
      <c r="C195" s="183"/>
      <c r="D195" s="184"/>
      <c r="E195" s="188"/>
      <c r="F195" s="152">
        <f>E195-D195+F194</f>
        <v>4946.6000000000013</v>
      </c>
      <c r="G195" s="33"/>
    </row>
    <row r="196" spans="1:7" s="34" customFormat="1" hidden="1" x14ac:dyDescent="0.2">
      <c r="A196" s="191"/>
      <c r="B196" s="187"/>
      <c r="C196" s="183"/>
      <c r="D196" s="184"/>
      <c r="E196" s="185"/>
      <c r="F196" s="152">
        <f>E196-D196+F195</f>
        <v>4946.6000000000013</v>
      </c>
      <c r="G196" s="33"/>
    </row>
    <row r="197" spans="1:7" s="34" customFormat="1" hidden="1" x14ac:dyDescent="0.2">
      <c r="A197" s="191"/>
      <c r="B197" s="187"/>
      <c r="C197" s="183"/>
      <c r="D197" s="184"/>
      <c r="E197" s="185"/>
      <c r="F197" s="152">
        <f>E197-D197+F196</f>
        <v>4946.6000000000013</v>
      </c>
      <c r="G197" s="33"/>
    </row>
    <row r="198" spans="1:7" s="34" customFormat="1" hidden="1" x14ac:dyDescent="0.2">
      <c r="A198" s="94"/>
      <c r="B198" s="30" t="s">
        <v>9</v>
      </c>
      <c r="C198" s="31"/>
      <c r="D198" s="153">
        <f>SUM(D194:D197)</f>
        <v>0</v>
      </c>
      <c r="E198" s="154">
        <f>SUM(E194:E197)</f>
        <v>0</v>
      </c>
      <c r="F198" s="152"/>
      <c r="G198" s="33"/>
    </row>
    <row r="199" spans="1:7" s="34" customFormat="1" ht="15.75" hidden="1" x14ac:dyDescent="0.25">
      <c r="A199" s="75"/>
      <c r="B199" s="32"/>
      <c r="C199" s="26"/>
      <c r="D199" s="156"/>
      <c r="E199" s="157"/>
      <c r="F199" s="157"/>
      <c r="G199" s="33"/>
    </row>
    <row r="200" spans="1:7" s="34" customFormat="1" ht="15.75" hidden="1" x14ac:dyDescent="0.25">
      <c r="A200" s="75"/>
      <c r="B200" s="32"/>
      <c r="C200" s="26"/>
      <c r="D200" s="156"/>
      <c r="E200" s="157"/>
      <c r="F200" s="157"/>
      <c r="G200" s="33"/>
    </row>
    <row r="201" spans="1:7" s="34" customFormat="1" ht="15.75" hidden="1" x14ac:dyDescent="0.25">
      <c r="A201" s="95">
        <f>'Chart of Accounts'!A31</f>
        <v>5013</v>
      </c>
      <c r="B201" s="95" t="str">
        <f>'Chart of Accounts'!B31</f>
        <v>Expense 13</v>
      </c>
      <c r="C201" s="8"/>
      <c r="D201" s="156"/>
      <c r="E201" s="157"/>
      <c r="F201" s="160"/>
      <c r="G201" s="33"/>
    </row>
    <row r="202" spans="1:7" s="34" customFormat="1" hidden="1" x14ac:dyDescent="0.2">
      <c r="A202" s="96"/>
      <c r="B202" s="74" t="s">
        <v>8</v>
      </c>
      <c r="C202" s="22"/>
      <c r="D202" s="161"/>
      <c r="E202" s="162"/>
      <c r="F202" s="163">
        <f>F197</f>
        <v>4946.6000000000013</v>
      </c>
      <c r="G202" s="33"/>
    </row>
    <row r="203" spans="1:7" s="34" customFormat="1" hidden="1" x14ac:dyDescent="0.2">
      <c r="A203" s="192"/>
      <c r="B203" s="187"/>
      <c r="C203" s="183"/>
      <c r="D203" s="184"/>
      <c r="E203" s="188"/>
      <c r="F203" s="152">
        <f>E203-D203+F202</f>
        <v>4946.6000000000013</v>
      </c>
      <c r="G203" s="33"/>
    </row>
    <row r="204" spans="1:7" s="34" customFormat="1" hidden="1" x14ac:dyDescent="0.2">
      <c r="A204" s="192"/>
      <c r="B204" s="187"/>
      <c r="C204" s="183"/>
      <c r="D204" s="184"/>
      <c r="E204" s="188"/>
      <c r="F204" s="152">
        <f>E204-D204+F203</f>
        <v>4946.6000000000013</v>
      </c>
      <c r="G204" s="33"/>
    </row>
    <row r="205" spans="1:7" s="34" customFormat="1" hidden="1" x14ac:dyDescent="0.2">
      <c r="A205" s="192"/>
      <c r="B205" s="187"/>
      <c r="C205" s="183"/>
      <c r="D205" s="184"/>
      <c r="E205" s="185"/>
      <c r="F205" s="152">
        <f>E205-D205+F204</f>
        <v>4946.6000000000013</v>
      </c>
      <c r="G205" s="33"/>
    </row>
    <row r="206" spans="1:7" s="34" customFormat="1" hidden="1" x14ac:dyDescent="0.2">
      <c r="A206" s="192"/>
      <c r="B206" s="187"/>
      <c r="C206" s="183"/>
      <c r="D206" s="184"/>
      <c r="E206" s="185"/>
      <c r="F206" s="152">
        <f>E206-D206+F205</f>
        <v>4946.6000000000013</v>
      </c>
      <c r="G206" s="33"/>
    </row>
    <row r="207" spans="1:7" s="34" customFormat="1" hidden="1" x14ac:dyDescent="0.2">
      <c r="A207" s="97"/>
      <c r="B207" s="30" t="s">
        <v>9</v>
      </c>
      <c r="C207" s="31"/>
      <c r="D207" s="153">
        <f>SUM(D203:D206)</f>
        <v>0</v>
      </c>
      <c r="E207" s="154">
        <f>SUM(E203:E206)</f>
        <v>0</v>
      </c>
      <c r="F207" s="152"/>
      <c r="G207" s="33"/>
    </row>
    <row r="208" spans="1:7" s="34" customFormat="1" ht="15.75" hidden="1" x14ac:dyDescent="0.25">
      <c r="A208" s="75"/>
      <c r="B208" s="32"/>
      <c r="C208" s="26"/>
      <c r="D208" s="156"/>
      <c r="E208" s="157"/>
      <c r="F208" s="157"/>
      <c r="G208" s="33"/>
    </row>
    <row r="209" spans="1:7" s="34" customFormat="1" ht="15.75" hidden="1" x14ac:dyDescent="0.25">
      <c r="A209" s="75"/>
      <c r="B209" s="32"/>
      <c r="C209" s="26"/>
      <c r="D209" s="156"/>
      <c r="E209" s="157"/>
      <c r="F209" s="157"/>
      <c r="G209" s="33"/>
    </row>
    <row r="210" spans="1:7" s="34" customFormat="1" ht="15.75" hidden="1" x14ac:dyDescent="0.25">
      <c r="A210" s="95">
        <f>'Chart of Accounts'!A33</f>
        <v>5014</v>
      </c>
      <c r="B210" s="95" t="str">
        <f>'Chart of Accounts'!B33</f>
        <v>Expense 14</v>
      </c>
      <c r="C210" s="8"/>
      <c r="D210" s="156"/>
      <c r="E210" s="157"/>
      <c r="F210" s="160"/>
      <c r="G210" s="33"/>
    </row>
    <row r="211" spans="1:7" s="34" customFormat="1" hidden="1" x14ac:dyDescent="0.2">
      <c r="A211" s="96"/>
      <c r="B211" s="74" t="s">
        <v>8</v>
      </c>
      <c r="C211" s="22"/>
      <c r="D211" s="161"/>
      <c r="E211" s="162"/>
      <c r="F211" s="163">
        <f>F206</f>
        <v>4946.6000000000013</v>
      </c>
      <c r="G211" s="33"/>
    </row>
    <row r="212" spans="1:7" s="34" customFormat="1" hidden="1" x14ac:dyDescent="0.2">
      <c r="A212" s="192"/>
      <c r="B212" s="187"/>
      <c r="C212" s="183"/>
      <c r="D212" s="184"/>
      <c r="E212" s="188"/>
      <c r="F212" s="152">
        <f>E212-D212+F211</f>
        <v>4946.6000000000013</v>
      </c>
      <c r="G212" s="33"/>
    </row>
    <row r="213" spans="1:7" s="34" customFormat="1" hidden="1" x14ac:dyDescent="0.2">
      <c r="A213" s="192"/>
      <c r="B213" s="187"/>
      <c r="C213" s="183"/>
      <c r="D213" s="184"/>
      <c r="E213" s="188"/>
      <c r="F213" s="152">
        <f>E213-D213+F212</f>
        <v>4946.6000000000013</v>
      </c>
      <c r="G213" s="33"/>
    </row>
    <row r="214" spans="1:7" s="34" customFormat="1" hidden="1" x14ac:dyDescent="0.2">
      <c r="A214" s="192"/>
      <c r="B214" s="187"/>
      <c r="C214" s="183"/>
      <c r="D214" s="184"/>
      <c r="E214" s="185"/>
      <c r="F214" s="152">
        <f>E214-D214+F213</f>
        <v>4946.6000000000013</v>
      </c>
      <c r="G214" s="33"/>
    </row>
    <row r="215" spans="1:7" s="34" customFormat="1" hidden="1" x14ac:dyDescent="0.2">
      <c r="A215" s="192"/>
      <c r="B215" s="187"/>
      <c r="C215" s="183"/>
      <c r="D215" s="184"/>
      <c r="E215" s="185"/>
      <c r="F215" s="152">
        <f>E215-D215+F214</f>
        <v>4946.6000000000013</v>
      </c>
      <c r="G215" s="33"/>
    </row>
    <row r="216" spans="1:7" s="34" customFormat="1" hidden="1" x14ac:dyDescent="0.2">
      <c r="A216" s="97"/>
      <c r="B216" s="30" t="s">
        <v>9</v>
      </c>
      <c r="C216" s="31"/>
      <c r="D216" s="153">
        <f>SUM(D212:D215)</f>
        <v>0</v>
      </c>
      <c r="E216" s="154">
        <f>SUM(E212:E215)</f>
        <v>0</v>
      </c>
      <c r="F216" s="152"/>
      <c r="G216" s="33"/>
    </row>
    <row r="217" spans="1:7" s="34" customFormat="1" ht="15.75" hidden="1" x14ac:dyDescent="0.25">
      <c r="A217" s="75"/>
      <c r="B217" s="32"/>
      <c r="C217" s="26"/>
      <c r="D217" s="156"/>
      <c r="E217" s="157"/>
      <c r="F217" s="157"/>
      <c r="G217" s="33"/>
    </row>
    <row r="218" spans="1:7" s="34" customFormat="1" ht="15.75" hidden="1" x14ac:dyDescent="0.25">
      <c r="A218" s="75"/>
      <c r="B218" s="32"/>
      <c r="C218" s="26"/>
      <c r="D218" s="156"/>
      <c r="E218" s="157"/>
      <c r="F218" s="157"/>
      <c r="G218" s="33"/>
    </row>
    <row r="219" spans="1:7" s="34" customFormat="1" ht="15.75" hidden="1" x14ac:dyDescent="0.25">
      <c r="A219" s="95">
        <f>'Chart of Accounts'!A34</f>
        <v>5015</v>
      </c>
      <c r="B219" s="95" t="str">
        <f>'Chart of Accounts'!B34</f>
        <v>Expense 15</v>
      </c>
      <c r="C219" s="8"/>
      <c r="D219" s="156"/>
      <c r="E219" s="157"/>
      <c r="F219" s="160"/>
      <c r="G219" s="33"/>
    </row>
    <row r="220" spans="1:7" s="34" customFormat="1" hidden="1" x14ac:dyDescent="0.2">
      <c r="A220" s="96"/>
      <c r="B220" s="74" t="s">
        <v>8</v>
      </c>
      <c r="C220" s="22"/>
      <c r="D220" s="161"/>
      <c r="E220" s="162"/>
      <c r="F220" s="163">
        <f>F215</f>
        <v>4946.6000000000013</v>
      </c>
      <c r="G220" s="33"/>
    </row>
    <row r="221" spans="1:7" s="34" customFormat="1" hidden="1" x14ac:dyDescent="0.2">
      <c r="A221" s="192"/>
      <c r="B221" s="187"/>
      <c r="C221" s="183"/>
      <c r="D221" s="184"/>
      <c r="E221" s="188"/>
      <c r="F221" s="152">
        <f>E221-D221+F220</f>
        <v>4946.6000000000013</v>
      </c>
      <c r="G221" s="33"/>
    </row>
    <row r="222" spans="1:7" s="34" customFormat="1" hidden="1" x14ac:dyDescent="0.2">
      <c r="A222" s="192"/>
      <c r="B222" s="187"/>
      <c r="C222" s="183"/>
      <c r="D222" s="184"/>
      <c r="E222" s="188"/>
      <c r="F222" s="152">
        <f>E222-D222+F221</f>
        <v>4946.6000000000013</v>
      </c>
      <c r="G222" s="33"/>
    </row>
    <row r="223" spans="1:7" s="34" customFormat="1" hidden="1" x14ac:dyDescent="0.2">
      <c r="A223" s="192"/>
      <c r="B223" s="187"/>
      <c r="C223" s="183"/>
      <c r="D223" s="184"/>
      <c r="E223" s="185"/>
      <c r="F223" s="152">
        <f>E223-D223+F222</f>
        <v>4946.6000000000013</v>
      </c>
      <c r="G223" s="33"/>
    </row>
    <row r="224" spans="1:7" s="34" customFormat="1" hidden="1" x14ac:dyDescent="0.2">
      <c r="A224" s="192"/>
      <c r="B224" s="187"/>
      <c r="C224" s="183"/>
      <c r="D224" s="184"/>
      <c r="E224" s="185"/>
      <c r="F224" s="152">
        <f>E224-D224+F223</f>
        <v>4946.6000000000013</v>
      </c>
      <c r="G224" s="33"/>
    </row>
    <row r="225" spans="1:7" s="34" customFormat="1" hidden="1" x14ac:dyDescent="0.2">
      <c r="A225" s="97"/>
      <c r="B225" s="30" t="s">
        <v>9</v>
      </c>
      <c r="C225" s="31"/>
      <c r="D225" s="153">
        <f>SUM(D221:D224)</f>
        <v>0</v>
      </c>
      <c r="E225" s="154">
        <f>SUM(E221:E224)</f>
        <v>0</v>
      </c>
      <c r="F225" s="152"/>
      <c r="G225" s="33"/>
    </row>
    <row r="226" spans="1:7" s="34" customFormat="1" ht="15.75" hidden="1" x14ac:dyDescent="0.25">
      <c r="A226" s="75"/>
      <c r="B226" s="32"/>
      <c r="C226" s="26"/>
      <c r="D226" s="156"/>
      <c r="E226" s="157"/>
      <c r="F226" s="157"/>
      <c r="G226" s="33"/>
    </row>
    <row r="227" spans="1:7" s="34" customFormat="1" ht="15.75" hidden="1" x14ac:dyDescent="0.25">
      <c r="A227" s="75"/>
      <c r="B227" s="32"/>
      <c r="C227" s="26"/>
      <c r="D227" s="156"/>
      <c r="E227" s="157"/>
      <c r="F227" s="157"/>
      <c r="G227" s="33"/>
    </row>
    <row r="228" spans="1:7" s="34" customFormat="1" ht="15.75" hidden="1" x14ac:dyDescent="0.25">
      <c r="A228" s="95">
        <f>'Chart of Accounts'!A35</f>
        <v>5016</v>
      </c>
      <c r="B228" s="95" t="str">
        <f>'Chart of Accounts'!B35</f>
        <v>Expense 16</v>
      </c>
      <c r="C228" s="8"/>
      <c r="D228" s="156"/>
      <c r="E228" s="157"/>
      <c r="F228" s="160"/>
      <c r="G228" s="33"/>
    </row>
    <row r="229" spans="1:7" s="34" customFormat="1" hidden="1" x14ac:dyDescent="0.2">
      <c r="A229" s="96"/>
      <c r="B229" s="74" t="s">
        <v>8</v>
      </c>
      <c r="C229" s="22"/>
      <c r="D229" s="161"/>
      <c r="E229" s="162"/>
      <c r="F229" s="163">
        <f>F224</f>
        <v>4946.6000000000013</v>
      </c>
      <c r="G229" s="33"/>
    </row>
    <row r="230" spans="1:7" s="34" customFormat="1" hidden="1" x14ac:dyDescent="0.2">
      <c r="A230" s="192"/>
      <c r="B230" s="187"/>
      <c r="C230" s="183"/>
      <c r="D230" s="184"/>
      <c r="E230" s="188"/>
      <c r="F230" s="152">
        <f>E230-D230+F229</f>
        <v>4946.6000000000013</v>
      </c>
      <c r="G230" s="33"/>
    </row>
    <row r="231" spans="1:7" s="34" customFormat="1" hidden="1" x14ac:dyDescent="0.2">
      <c r="A231" s="192"/>
      <c r="B231" s="187"/>
      <c r="C231" s="183"/>
      <c r="D231" s="184"/>
      <c r="E231" s="188"/>
      <c r="F231" s="152">
        <f>E231-D231+F230</f>
        <v>4946.6000000000013</v>
      </c>
      <c r="G231" s="33"/>
    </row>
    <row r="232" spans="1:7" s="34" customFormat="1" hidden="1" x14ac:dyDescent="0.2">
      <c r="A232" s="192"/>
      <c r="B232" s="187"/>
      <c r="C232" s="183"/>
      <c r="D232" s="184"/>
      <c r="E232" s="185"/>
      <c r="F232" s="152">
        <f>E232-D232+F231</f>
        <v>4946.6000000000013</v>
      </c>
      <c r="G232" s="33"/>
    </row>
    <row r="233" spans="1:7" s="34" customFormat="1" hidden="1" x14ac:dyDescent="0.2">
      <c r="A233" s="192"/>
      <c r="B233" s="187"/>
      <c r="C233" s="183"/>
      <c r="D233" s="184"/>
      <c r="E233" s="185"/>
      <c r="F233" s="152">
        <f>E233-D233+F232</f>
        <v>4946.6000000000013</v>
      </c>
      <c r="G233" s="33"/>
    </row>
    <row r="234" spans="1:7" s="34" customFormat="1" hidden="1" x14ac:dyDescent="0.2">
      <c r="A234" s="97"/>
      <c r="B234" s="30" t="s">
        <v>9</v>
      </c>
      <c r="C234" s="31"/>
      <c r="D234" s="153">
        <f>SUM(D230:D233)</f>
        <v>0</v>
      </c>
      <c r="E234" s="154">
        <f>SUM(E230:E233)</f>
        <v>0</v>
      </c>
      <c r="F234" s="152"/>
      <c r="G234" s="33"/>
    </row>
    <row r="235" spans="1:7" s="34" customFormat="1" ht="15.75" hidden="1" x14ac:dyDescent="0.25">
      <c r="A235" s="75"/>
      <c r="B235" s="32"/>
      <c r="C235" s="26"/>
      <c r="D235" s="156"/>
      <c r="E235" s="157"/>
      <c r="F235" s="157"/>
      <c r="G235" s="33"/>
    </row>
    <row r="236" spans="1:7" s="34" customFormat="1" ht="15.75" hidden="1" x14ac:dyDescent="0.25">
      <c r="A236" s="75"/>
      <c r="B236" s="32"/>
      <c r="C236" s="26"/>
      <c r="D236" s="156"/>
      <c r="E236" s="157"/>
      <c r="F236" s="157"/>
      <c r="G236" s="33"/>
    </row>
    <row r="237" spans="1:7" s="34" customFormat="1" ht="15.75" hidden="1" x14ac:dyDescent="0.25">
      <c r="A237" s="95">
        <f>'Chart of Accounts'!A36</f>
        <v>5017</v>
      </c>
      <c r="B237" s="95" t="str">
        <f>'Chart of Accounts'!B36</f>
        <v>Expense 17</v>
      </c>
      <c r="C237" s="8"/>
      <c r="D237" s="156"/>
      <c r="E237" s="157"/>
      <c r="F237" s="160"/>
      <c r="G237" s="33"/>
    </row>
    <row r="238" spans="1:7" s="34" customFormat="1" hidden="1" x14ac:dyDescent="0.2">
      <c r="A238" s="96"/>
      <c r="B238" s="74" t="s">
        <v>8</v>
      </c>
      <c r="C238" s="22"/>
      <c r="D238" s="161"/>
      <c r="E238" s="162"/>
      <c r="F238" s="163">
        <f>F233</f>
        <v>4946.6000000000013</v>
      </c>
      <c r="G238" s="33"/>
    </row>
    <row r="239" spans="1:7" s="34" customFormat="1" hidden="1" x14ac:dyDescent="0.2">
      <c r="A239" s="192"/>
      <c r="B239" s="187"/>
      <c r="C239" s="183"/>
      <c r="D239" s="184"/>
      <c r="E239" s="188"/>
      <c r="F239" s="152">
        <f>E239-D239+F238</f>
        <v>4946.6000000000013</v>
      </c>
      <c r="G239" s="33"/>
    </row>
    <row r="240" spans="1:7" s="34" customFormat="1" hidden="1" x14ac:dyDescent="0.2">
      <c r="A240" s="192"/>
      <c r="B240" s="187"/>
      <c r="C240" s="183"/>
      <c r="D240" s="184"/>
      <c r="E240" s="188"/>
      <c r="F240" s="152">
        <f>E240-D240+F239</f>
        <v>4946.6000000000013</v>
      </c>
      <c r="G240" s="33"/>
    </row>
    <row r="241" spans="1:7" s="34" customFormat="1" hidden="1" x14ac:dyDescent="0.2">
      <c r="A241" s="192"/>
      <c r="B241" s="187"/>
      <c r="C241" s="183"/>
      <c r="D241" s="184"/>
      <c r="E241" s="185"/>
      <c r="F241" s="152">
        <f>E241-D241+F240</f>
        <v>4946.6000000000013</v>
      </c>
      <c r="G241" s="33"/>
    </row>
    <row r="242" spans="1:7" s="34" customFormat="1" hidden="1" x14ac:dyDescent="0.2">
      <c r="A242" s="192"/>
      <c r="B242" s="187"/>
      <c r="C242" s="183"/>
      <c r="D242" s="184"/>
      <c r="E242" s="185"/>
      <c r="F242" s="152">
        <f>E242-D242+F241</f>
        <v>4946.6000000000013</v>
      </c>
      <c r="G242" s="33"/>
    </row>
    <row r="243" spans="1:7" s="34" customFormat="1" hidden="1" x14ac:dyDescent="0.2">
      <c r="A243" s="97"/>
      <c r="B243" s="30" t="s">
        <v>9</v>
      </c>
      <c r="C243" s="31"/>
      <c r="D243" s="153">
        <f>SUM(D239:D242)</f>
        <v>0</v>
      </c>
      <c r="E243" s="154">
        <f>SUM(E239:E242)</f>
        <v>0</v>
      </c>
      <c r="F243" s="152"/>
      <c r="G243" s="33"/>
    </row>
    <row r="244" spans="1:7" s="34" customFormat="1" ht="15.75" hidden="1" x14ac:dyDescent="0.25">
      <c r="A244" s="75"/>
      <c r="B244" s="32"/>
      <c r="C244" s="26"/>
      <c r="D244" s="156"/>
      <c r="E244" s="157"/>
      <c r="F244" s="157"/>
      <c r="G244" s="33"/>
    </row>
    <row r="245" spans="1:7" s="34" customFormat="1" ht="15.75" hidden="1" x14ac:dyDescent="0.25">
      <c r="A245" s="75"/>
      <c r="B245" s="32"/>
      <c r="C245" s="26"/>
      <c r="D245" s="156"/>
      <c r="E245" s="157"/>
      <c r="F245" s="157"/>
      <c r="G245" s="33"/>
    </row>
    <row r="246" spans="1:7" s="34" customFormat="1" ht="15.75" hidden="1" x14ac:dyDescent="0.25">
      <c r="A246" s="95">
        <f>'Chart of Accounts'!A38</f>
        <v>5018</v>
      </c>
      <c r="B246" s="95" t="str">
        <f>'Chart of Accounts'!B38</f>
        <v>Expense 18</v>
      </c>
      <c r="C246" s="8"/>
      <c r="D246" s="156"/>
      <c r="E246" s="157"/>
      <c r="F246" s="160"/>
      <c r="G246" s="33"/>
    </row>
    <row r="247" spans="1:7" s="34" customFormat="1" hidden="1" x14ac:dyDescent="0.2">
      <c r="A247" s="96"/>
      <c r="B247" s="74" t="s">
        <v>8</v>
      </c>
      <c r="C247" s="22"/>
      <c r="D247" s="161"/>
      <c r="E247" s="162"/>
      <c r="F247" s="163">
        <f>F242</f>
        <v>4946.6000000000013</v>
      </c>
      <c r="G247" s="33"/>
    </row>
    <row r="248" spans="1:7" s="34" customFormat="1" hidden="1" x14ac:dyDescent="0.2">
      <c r="A248" s="192"/>
      <c r="B248" s="187"/>
      <c r="C248" s="183"/>
      <c r="D248" s="184"/>
      <c r="E248" s="188"/>
      <c r="F248" s="152">
        <f>E248-D248+F247</f>
        <v>4946.6000000000013</v>
      </c>
      <c r="G248" s="33"/>
    </row>
    <row r="249" spans="1:7" s="34" customFormat="1" hidden="1" x14ac:dyDescent="0.2">
      <c r="A249" s="192"/>
      <c r="B249" s="187"/>
      <c r="C249" s="183"/>
      <c r="D249" s="184"/>
      <c r="E249" s="188"/>
      <c r="F249" s="152">
        <f>E249-D249+F248</f>
        <v>4946.6000000000013</v>
      </c>
      <c r="G249" s="33"/>
    </row>
    <row r="250" spans="1:7" s="34" customFormat="1" hidden="1" x14ac:dyDescent="0.2">
      <c r="A250" s="192"/>
      <c r="B250" s="187"/>
      <c r="C250" s="183"/>
      <c r="D250" s="184"/>
      <c r="E250" s="185"/>
      <c r="F250" s="152">
        <f>E250-D250+F249</f>
        <v>4946.6000000000013</v>
      </c>
      <c r="G250" s="33"/>
    </row>
    <row r="251" spans="1:7" s="34" customFormat="1" hidden="1" x14ac:dyDescent="0.2">
      <c r="A251" s="192"/>
      <c r="B251" s="187"/>
      <c r="C251" s="183"/>
      <c r="D251" s="184"/>
      <c r="E251" s="185"/>
      <c r="F251" s="152">
        <f>E251-D251+F250</f>
        <v>4946.6000000000013</v>
      </c>
      <c r="G251" s="33"/>
    </row>
    <row r="252" spans="1:7" s="34" customFormat="1" hidden="1" x14ac:dyDescent="0.2">
      <c r="A252" s="97"/>
      <c r="B252" s="30" t="s">
        <v>9</v>
      </c>
      <c r="C252" s="31"/>
      <c r="D252" s="153">
        <f>SUM(D248:D251)</f>
        <v>0</v>
      </c>
      <c r="E252" s="154">
        <f>SUM(E248:E251)</f>
        <v>0</v>
      </c>
      <c r="F252" s="152"/>
      <c r="G252" s="33"/>
    </row>
    <row r="253" spans="1:7" s="34" customFormat="1" ht="15.75" hidden="1" x14ac:dyDescent="0.25">
      <c r="A253" s="75"/>
      <c r="B253" s="32"/>
      <c r="C253" s="26"/>
      <c r="D253" s="156"/>
      <c r="E253" s="157"/>
      <c r="F253" s="157"/>
      <c r="G253" s="33"/>
    </row>
    <row r="254" spans="1:7" s="34" customFormat="1" ht="15.75" hidden="1" x14ac:dyDescent="0.25">
      <c r="A254" s="75"/>
      <c r="B254" s="32"/>
      <c r="C254" s="26"/>
      <c r="D254" s="156"/>
      <c r="E254" s="157"/>
      <c r="F254" s="157"/>
      <c r="G254" s="33"/>
    </row>
    <row r="255" spans="1:7" s="34" customFormat="1" ht="15.75" hidden="1" x14ac:dyDescent="0.25">
      <c r="A255" s="95">
        <f>'Chart of Accounts'!A39</f>
        <v>5019</v>
      </c>
      <c r="B255" s="95" t="str">
        <f>'Chart of Accounts'!B39</f>
        <v>Expense 19</v>
      </c>
      <c r="C255" s="8"/>
      <c r="D255" s="156"/>
      <c r="E255" s="157"/>
      <c r="F255" s="160"/>
      <c r="G255" s="33"/>
    </row>
    <row r="256" spans="1:7" s="34" customFormat="1" hidden="1" x14ac:dyDescent="0.2">
      <c r="A256" s="96"/>
      <c r="B256" s="74" t="s">
        <v>8</v>
      </c>
      <c r="C256" s="22"/>
      <c r="D256" s="161"/>
      <c r="E256" s="162"/>
      <c r="F256" s="163">
        <f>F251</f>
        <v>4946.6000000000013</v>
      </c>
      <c r="G256" s="33"/>
    </row>
    <row r="257" spans="1:7" s="34" customFormat="1" hidden="1" x14ac:dyDescent="0.2">
      <c r="A257" s="192"/>
      <c r="B257" s="187"/>
      <c r="C257" s="183"/>
      <c r="D257" s="184"/>
      <c r="E257" s="188"/>
      <c r="F257" s="152">
        <f>E257-D257+F256</f>
        <v>4946.6000000000013</v>
      </c>
      <c r="G257" s="33"/>
    </row>
    <row r="258" spans="1:7" s="34" customFormat="1" hidden="1" x14ac:dyDescent="0.2">
      <c r="A258" s="192"/>
      <c r="B258" s="187"/>
      <c r="C258" s="183"/>
      <c r="D258" s="184"/>
      <c r="E258" s="188"/>
      <c r="F258" s="152">
        <f>E258-D258+F257</f>
        <v>4946.6000000000013</v>
      </c>
      <c r="G258" s="33"/>
    </row>
    <row r="259" spans="1:7" s="34" customFormat="1" hidden="1" x14ac:dyDescent="0.2">
      <c r="A259" s="192"/>
      <c r="B259" s="187"/>
      <c r="C259" s="183"/>
      <c r="D259" s="184"/>
      <c r="E259" s="185"/>
      <c r="F259" s="152">
        <f>E259-D259+F258</f>
        <v>4946.6000000000013</v>
      </c>
      <c r="G259" s="33"/>
    </row>
    <row r="260" spans="1:7" s="34" customFormat="1" hidden="1" x14ac:dyDescent="0.2">
      <c r="A260" s="192"/>
      <c r="B260" s="187"/>
      <c r="C260" s="183"/>
      <c r="D260" s="184"/>
      <c r="E260" s="185"/>
      <c r="F260" s="152">
        <f>E260-D260+F259</f>
        <v>4946.6000000000013</v>
      </c>
      <c r="G260" s="33"/>
    </row>
    <row r="261" spans="1:7" s="34" customFormat="1" hidden="1" x14ac:dyDescent="0.2">
      <c r="A261" s="97"/>
      <c r="B261" s="30" t="s">
        <v>9</v>
      </c>
      <c r="C261" s="31"/>
      <c r="D261" s="153">
        <f>SUM(D257:D260)</f>
        <v>0</v>
      </c>
      <c r="E261" s="154">
        <f>SUM(E257:E260)</f>
        <v>0</v>
      </c>
      <c r="F261" s="152"/>
      <c r="G261" s="33"/>
    </row>
    <row r="262" spans="1:7" s="34" customFormat="1" ht="15.75" hidden="1" x14ac:dyDescent="0.25">
      <c r="A262" s="75"/>
      <c r="B262" s="32"/>
      <c r="C262" s="26"/>
      <c r="D262" s="156"/>
      <c r="E262" s="157"/>
      <c r="F262" s="157"/>
      <c r="G262" s="33"/>
    </row>
    <row r="263" spans="1:7" s="34" customFormat="1" ht="15.75" hidden="1" x14ac:dyDescent="0.25">
      <c r="A263" s="75"/>
      <c r="B263" s="32"/>
      <c r="C263" s="26"/>
      <c r="D263" s="156"/>
      <c r="E263" s="157"/>
      <c r="F263" s="157"/>
      <c r="G263" s="33"/>
    </row>
    <row r="264" spans="1:7" s="34" customFormat="1" ht="15.75" hidden="1" x14ac:dyDescent="0.25">
      <c r="A264" s="98">
        <f>'Chart of Accounts'!A40</f>
        <v>5020</v>
      </c>
      <c r="B264" s="98" t="str">
        <f>'Chart of Accounts'!B40</f>
        <v>Expense 20</v>
      </c>
      <c r="C264" s="8"/>
      <c r="D264" s="156"/>
      <c r="E264" s="157"/>
      <c r="F264" s="160"/>
      <c r="G264" s="33"/>
    </row>
    <row r="265" spans="1:7" s="34" customFormat="1" hidden="1" x14ac:dyDescent="0.2">
      <c r="A265" s="99"/>
      <c r="B265" s="74" t="s">
        <v>8</v>
      </c>
      <c r="C265" s="22"/>
      <c r="D265" s="161"/>
      <c r="E265" s="162"/>
      <c r="F265" s="163">
        <f>F260</f>
        <v>4946.6000000000013</v>
      </c>
      <c r="G265" s="33"/>
    </row>
    <row r="266" spans="1:7" s="34" customFormat="1" hidden="1" x14ac:dyDescent="0.2">
      <c r="A266" s="193"/>
      <c r="B266" s="187"/>
      <c r="C266" s="183"/>
      <c r="D266" s="184"/>
      <c r="E266" s="188"/>
      <c r="F266" s="152">
        <f>E266-D266+F265</f>
        <v>4946.6000000000013</v>
      </c>
      <c r="G266" s="33"/>
    </row>
    <row r="267" spans="1:7" s="34" customFormat="1" hidden="1" x14ac:dyDescent="0.2">
      <c r="A267" s="193"/>
      <c r="B267" s="187"/>
      <c r="C267" s="183"/>
      <c r="D267" s="184"/>
      <c r="E267" s="188"/>
      <c r="F267" s="152">
        <f>E267-D267+F266</f>
        <v>4946.6000000000013</v>
      </c>
      <c r="G267" s="33"/>
    </row>
    <row r="268" spans="1:7" s="34" customFormat="1" hidden="1" x14ac:dyDescent="0.2">
      <c r="A268" s="193"/>
      <c r="B268" s="187"/>
      <c r="C268" s="183"/>
      <c r="D268" s="184"/>
      <c r="E268" s="185"/>
      <c r="F268" s="152">
        <f>E268-D268+F267</f>
        <v>4946.6000000000013</v>
      </c>
      <c r="G268" s="33"/>
    </row>
    <row r="269" spans="1:7" s="34" customFormat="1" hidden="1" x14ac:dyDescent="0.2">
      <c r="A269" s="193"/>
      <c r="B269" s="187"/>
      <c r="C269" s="183"/>
      <c r="D269" s="184"/>
      <c r="E269" s="185"/>
      <c r="F269" s="152">
        <f>E269-D269+F268</f>
        <v>4946.6000000000013</v>
      </c>
      <c r="G269" s="33"/>
    </row>
    <row r="270" spans="1:7" s="34" customFormat="1" hidden="1" x14ac:dyDescent="0.2">
      <c r="A270" s="100"/>
      <c r="B270" s="30" t="s">
        <v>9</v>
      </c>
      <c r="C270" s="31"/>
      <c r="D270" s="153">
        <f>SUM(D266:D269)</f>
        <v>0</v>
      </c>
      <c r="E270" s="154">
        <f>SUM(E266:E269)</f>
        <v>0</v>
      </c>
      <c r="F270" s="152"/>
      <c r="G270" s="33"/>
    </row>
    <row r="271" spans="1:7" s="34" customFormat="1" ht="15.75" hidden="1" x14ac:dyDescent="0.25">
      <c r="A271" s="75"/>
      <c r="B271" s="32"/>
      <c r="C271" s="26"/>
      <c r="D271" s="156"/>
      <c r="E271" s="157"/>
      <c r="F271" s="157"/>
      <c r="G271" s="33"/>
    </row>
    <row r="272" spans="1:7" s="34" customFormat="1" ht="15.75" hidden="1" x14ac:dyDescent="0.25">
      <c r="A272" s="75"/>
      <c r="B272" s="32"/>
      <c r="C272" s="26"/>
      <c r="D272" s="156"/>
      <c r="E272" s="157"/>
      <c r="F272" s="157"/>
      <c r="G272" s="33"/>
    </row>
    <row r="273" spans="1:7" s="34" customFormat="1" ht="15.75" hidden="1" x14ac:dyDescent="0.25">
      <c r="A273" s="98">
        <f>'Chart of Accounts'!A41</f>
        <v>5021</v>
      </c>
      <c r="B273" s="98" t="str">
        <f>'Chart of Accounts'!B41</f>
        <v>Expense 21</v>
      </c>
      <c r="C273" s="8"/>
      <c r="D273" s="156"/>
      <c r="E273" s="157"/>
      <c r="F273" s="160"/>
      <c r="G273" s="33"/>
    </row>
    <row r="274" spans="1:7" s="34" customFormat="1" hidden="1" x14ac:dyDescent="0.2">
      <c r="A274" s="99"/>
      <c r="B274" s="74" t="s">
        <v>8</v>
      </c>
      <c r="C274" s="22"/>
      <c r="D274" s="161"/>
      <c r="E274" s="162"/>
      <c r="F274" s="163">
        <f>F269</f>
        <v>4946.6000000000013</v>
      </c>
      <c r="G274" s="33"/>
    </row>
    <row r="275" spans="1:7" s="34" customFormat="1" hidden="1" x14ac:dyDescent="0.2">
      <c r="A275" s="193"/>
      <c r="B275" s="187"/>
      <c r="C275" s="183"/>
      <c r="D275" s="184"/>
      <c r="E275" s="188"/>
      <c r="F275" s="152">
        <f>E275-D275+F274</f>
        <v>4946.6000000000013</v>
      </c>
      <c r="G275" s="33"/>
    </row>
    <row r="276" spans="1:7" s="34" customFormat="1" hidden="1" x14ac:dyDescent="0.2">
      <c r="A276" s="193"/>
      <c r="B276" s="187"/>
      <c r="C276" s="183"/>
      <c r="D276" s="184"/>
      <c r="E276" s="188"/>
      <c r="F276" s="152">
        <f>E276-D276+F275</f>
        <v>4946.6000000000013</v>
      </c>
      <c r="G276" s="33"/>
    </row>
    <row r="277" spans="1:7" s="34" customFormat="1" hidden="1" x14ac:dyDescent="0.2">
      <c r="A277" s="193"/>
      <c r="B277" s="187"/>
      <c r="C277" s="183"/>
      <c r="D277" s="184"/>
      <c r="E277" s="185"/>
      <c r="F277" s="152">
        <f>E277-D277+F276</f>
        <v>4946.6000000000013</v>
      </c>
      <c r="G277" s="33"/>
    </row>
    <row r="278" spans="1:7" s="34" customFormat="1" hidden="1" x14ac:dyDescent="0.2">
      <c r="A278" s="193"/>
      <c r="B278" s="187"/>
      <c r="C278" s="183"/>
      <c r="D278" s="184"/>
      <c r="E278" s="185"/>
      <c r="F278" s="152">
        <f>E278-D278+F277</f>
        <v>4946.6000000000013</v>
      </c>
      <c r="G278" s="33"/>
    </row>
    <row r="279" spans="1:7" s="34" customFormat="1" hidden="1" x14ac:dyDescent="0.2">
      <c r="A279" s="100"/>
      <c r="B279" s="30" t="s">
        <v>9</v>
      </c>
      <c r="C279" s="31"/>
      <c r="D279" s="153">
        <f>SUM(D275:D278)</f>
        <v>0</v>
      </c>
      <c r="E279" s="154">
        <f>SUM(E275:E278)</f>
        <v>0</v>
      </c>
      <c r="F279" s="152"/>
      <c r="G279" s="33"/>
    </row>
    <row r="280" spans="1:7" s="34" customFormat="1" ht="15.75" hidden="1" x14ac:dyDescent="0.25">
      <c r="A280" s="75"/>
      <c r="B280" s="32"/>
      <c r="C280" s="26"/>
      <c r="D280" s="156"/>
      <c r="E280" s="157"/>
      <c r="F280" s="157"/>
      <c r="G280" s="33"/>
    </row>
    <row r="281" spans="1:7" s="34" customFormat="1" ht="15.75" hidden="1" x14ac:dyDescent="0.25">
      <c r="A281" s="75"/>
      <c r="B281" s="32"/>
      <c r="C281" s="26"/>
      <c r="D281" s="156"/>
      <c r="E281" s="157"/>
      <c r="F281" s="157"/>
      <c r="G281" s="33"/>
    </row>
    <row r="282" spans="1:7" s="34" customFormat="1" ht="15.75" hidden="1" x14ac:dyDescent="0.25">
      <c r="A282" s="101">
        <f>'Chart of Accounts'!A42</f>
        <v>5022</v>
      </c>
      <c r="B282" s="101" t="str">
        <f>'Chart of Accounts'!B42</f>
        <v>Expense 22</v>
      </c>
      <c r="C282" s="8"/>
      <c r="D282" s="156"/>
      <c r="E282" s="157"/>
      <c r="F282" s="160"/>
      <c r="G282" s="33"/>
    </row>
    <row r="283" spans="1:7" s="34" customFormat="1" hidden="1" x14ac:dyDescent="0.2">
      <c r="A283" s="102"/>
      <c r="B283" s="74" t="s">
        <v>8</v>
      </c>
      <c r="C283" s="22"/>
      <c r="D283" s="161"/>
      <c r="E283" s="162"/>
      <c r="F283" s="163">
        <f>F278</f>
        <v>4946.6000000000013</v>
      </c>
      <c r="G283" s="33"/>
    </row>
    <row r="284" spans="1:7" s="34" customFormat="1" hidden="1" x14ac:dyDescent="0.2">
      <c r="A284" s="194"/>
      <c r="B284" s="187"/>
      <c r="C284" s="183"/>
      <c r="D284" s="184"/>
      <c r="E284" s="188"/>
      <c r="F284" s="152">
        <f>E284-D284+F283</f>
        <v>4946.6000000000013</v>
      </c>
      <c r="G284" s="33"/>
    </row>
    <row r="285" spans="1:7" s="34" customFormat="1" hidden="1" x14ac:dyDescent="0.2">
      <c r="A285" s="194"/>
      <c r="B285" s="187"/>
      <c r="C285" s="183"/>
      <c r="D285" s="184"/>
      <c r="E285" s="188"/>
      <c r="F285" s="152">
        <f>E285-D285+F284</f>
        <v>4946.6000000000013</v>
      </c>
      <c r="G285" s="33"/>
    </row>
    <row r="286" spans="1:7" s="34" customFormat="1" hidden="1" x14ac:dyDescent="0.2">
      <c r="A286" s="194"/>
      <c r="B286" s="187"/>
      <c r="C286" s="183"/>
      <c r="D286" s="184"/>
      <c r="E286" s="185"/>
      <c r="F286" s="152">
        <f>E286-D286+F285</f>
        <v>4946.6000000000013</v>
      </c>
      <c r="G286" s="33"/>
    </row>
    <row r="287" spans="1:7" s="34" customFormat="1" hidden="1" x14ac:dyDescent="0.2">
      <c r="A287" s="194"/>
      <c r="B287" s="187"/>
      <c r="C287" s="183"/>
      <c r="D287" s="184"/>
      <c r="E287" s="185"/>
      <c r="F287" s="152">
        <f>E287-D287+F286</f>
        <v>4946.6000000000013</v>
      </c>
      <c r="G287" s="33"/>
    </row>
    <row r="288" spans="1:7" s="34" customFormat="1" hidden="1" x14ac:dyDescent="0.2">
      <c r="A288" s="103"/>
      <c r="B288" s="30" t="s">
        <v>9</v>
      </c>
      <c r="C288" s="31"/>
      <c r="D288" s="153">
        <f>SUM(D284:D287)</f>
        <v>0</v>
      </c>
      <c r="E288" s="154">
        <f>SUM(E284:E287)</f>
        <v>0</v>
      </c>
      <c r="F288" s="152"/>
      <c r="G288" s="33"/>
    </row>
    <row r="289" spans="1:7" s="34" customFormat="1" ht="15.75" hidden="1" x14ac:dyDescent="0.25">
      <c r="A289" s="75"/>
      <c r="B289" s="32"/>
      <c r="C289" s="26"/>
      <c r="D289" s="156"/>
      <c r="E289" s="157"/>
      <c r="F289" s="157"/>
      <c r="G289" s="33"/>
    </row>
    <row r="290" spans="1:7" s="34" customFormat="1" ht="15.75" hidden="1" x14ac:dyDescent="0.25">
      <c r="A290" s="75"/>
      <c r="B290" s="32"/>
      <c r="C290" s="26"/>
      <c r="D290" s="156"/>
      <c r="E290" s="157"/>
      <c r="F290" s="157"/>
      <c r="G290" s="33"/>
    </row>
    <row r="291" spans="1:7" s="34" customFormat="1" ht="15.75" hidden="1" x14ac:dyDescent="0.25">
      <c r="A291" s="101">
        <f>'Chart of Accounts'!A43</f>
        <v>5023</v>
      </c>
      <c r="B291" s="101" t="str">
        <f>'Chart of Accounts'!B43</f>
        <v>Expense 23</v>
      </c>
      <c r="C291" s="8"/>
      <c r="D291" s="156"/>
      <c r="E291" s="157"/>
      <c r="F291" s="160"/>
      <c r="G291" s="33"/>
    </row>
    <row r="292" spans="1:7" s="34" customFormat="1" hidden="1" x14ac:dyDescent="0.2">
      <c r="A292" s="102"/>
      <c r="B292" s="74" t="s">
        <v>8</v>
      </c>
      <c r="C292" s="22"/>
      <c r="D292" s="161"/>
      <c r="E292" s="162"/>
      <c r="F292" s="163">
        <f>F287</f>
        <v>4946.6000000000013</v>
      </c>
      <c r="G292" s="33"/>
    </row>
    <row r="293" spans="1:7" s="34" customFormat="1" hidden="1" x14ac:dyDescent="0.2">
      <c r="A293" s="194"/>
      <c r="B293" s="187"/>
      <c r="C293" s="183"/>
      <c r="D293" s="184"/>
      <c r="E293" s="188"/>
      <c r="F293" s="152">
        <f>E293-D293+F292</f>
        <v>4946.6000000000013</v>
      </c>
      <c r="G293" s="33"/>
    </row>
    <row r="294" spans="1:7" s="34" customFormat="1" hidden="1" x14ac:dyDescent="0.2">
      <c r="A294" s="194"/>
      <c r="B294" s="187"/>
      <c r="C294" s="183"/>
      <c r="D294" s="184"/>
      <c r="E294" s="188"/>
      <c r="F294" s="152">
        <f>E294-D294+F293</f>
        <v>4946.6000000000013</v>
      </c>
      <c r="G294" s="33"/>
    </row>
    <row r="295" spans="1:7" s="34" customFormat="1" hidden="1" x14ac:dyDescent="0.2">
      <c r="A295" s="194"/>
      <c r="B295" s="187"/>
      <c r="C295" s="183"/>
      <c r="D295" s="184"/>
      <c r="E295" s="185"/>
      <c r="F295" s="152">
        <f>E295-D295+F294</f>
        <v>4946.6000000000013</v>
      </c>
      <c r="G295" s="33"/>
    </row>
    <row r="296" spans="1:7" s="34" customFormat="1" hidden="1" x14ac:dyDescent="0.2">
      <c r="A296" s="194"/>
      <c r="B296" s="187"/>
      <c r="C296" s="183"/>
      <c r="D296" s="184"/>
      <c r="E296" s="185"/>
      <c r="F296" s="152">
        <f>E296-D296+F295</f>
        <v>4946.6000000000013</v>
      </c>
      <c r="G296" s="33"/>
    </row>
    <row r="297" spans="1:7" s="34" customFormat="1" hidden="1" x14ac:dyDescent="0.2">
      <c r="A297" s="103"/>
      <c r="B297" s="30" t="s">
        <v>9</v>
      </c>
      <c r="C297" s="31"/>
      <c r="D297" s="153">
        <f>SUM(D293:D296)</f>
        <v>0</v>
      </c>
      <c r="E297" s="154">
        <f>SUM(E293:E296)</f>
        <v>0</v>
      </c>
      <c r="F297" s="152"/>
      <c r="G297" s="33"/>
    </row>
    <row r="298" spans="1:7" s="34" customFormat="1" ht="15.75" hidden="1" x14ac:dyDescent="0.25">
      <c r="A298" s="75"/>
      <c r="B298" s="32"/>
      <c r="C298" s="26"/>
      <c r="D298" s="156"/>
      <c r="E298" s="157"/>
      <c r="F298" s="157"/>
      <c r="G298" s="33"/>
    </row>
    <row r="299" spans="1:7" s="34" customFormat="1" ht="15.75" hidden="1" x14ac:dyDescent="0.25">
      <c r="A299" s="75"/>
      <c r="B299" s="32"/>
      <c r="C299" s="26"/>
      <c r="D299" s="156"/>
      <c r="E299" s="157"/>
      <c r="F299" s="157"/>
      <c r="G299" s="33"/>
    </row>
    <row r="300" spans="1:7" s="34" customFormat="1" ht="15.75" hidden="1" x14ac:dyDescent="0.25">
      <c r="A300" s="101">
        <f>'Chart of Accounts'!A44</f>
        <v>5024</v>
      </c>
      <c r="B300" s="101" t="str">
        <f>'Chart of Accounts'!B44</f>
        <v>Expense 24</v>
      </c>
      <c r="C300" s="8"/>
      <c r="D300" s="156"/>
      <c r="E300" s="157"/>
      <c r="F300" s="160"/>
      <c r="G300" s="33"/>
    </row>
    <row r="301" spans="1:7" s="34" customFormat="1" hidden="1" x14ac:dyDescent="0.2">
      <c r="A301" s="102"/>
      <c r="B301" s="74" t="s">
        <v>8</v>
      </c>
      <c r="C301" s="22"/>
      <c r="D301" s="161"/>
      <c r="E301" s="162"/>
      <c r="F301" s="163">
        <f>F296</f>
        <v>4946.6000000000013</v>
      </c>
      <c r="G301" s="33"/>
    </row>
    <row r="302" spans="1:7" s="34" customFormat="1" hidden="1" x14ac:dyDescent="0.2">
      <c r="A302" s="194"/>
      <c r="B302" s="187"/>
      <c r="C302" s="183"/>
      <c r="D302" s="184"/>
      <c r="E302" s="188"/>
      <c r="F302" s="152">
        <f>E302-D302+F301</f>
        <v>4946.6000000000013</v>
      </c>
      <c r="G302" s="33"/>
    </row>
    <row r="303" spans="1:7" s="34" customFormat="1" hidden="1" x14ac:dyDescent="0.2">
      <c r="A303" s="194"/>
      <c r="B303" s="187"/>
      <c r="C303" s="183"/>
      <c r="D303" s="184"/>
      <c r="E303" s="188"/>
      <c r="F303" s="152">
        <f>E303-D303+F302</f>
        <v>4946.6000000000013</v>
      </c>
      <c r="G303" s="33"/>
    </row>
    <row r="304" spans="1:7" s="34" customFormat="1" hidden="1" x14ac:dyDescent="0.2">
      <c r="A304" s="194"/>
      <c r="B304" s="187"/>
      <c r="C304" s="183"/>
      <c r="D304" s="184"/>
      <c r="E304" s="185"/>
      <c r="F304" s="152">
        <f>E304-D304+F303</f>
        <v>4946.6000000000013</v>
      </c>
      <c r="G304" s="33"/>
    </row>
    <row r="305" spans="1:7" s="34" customFormat="1" hidden="1" x14ac:dyDescent="0.2">
      <c r="A305" s="194"/>
      <c r="B305" s="187"/>
      <c r="C305" s="183"/>
      <c r="D305" s="184"/>
      <c r="E305" s="185"/>
      <c r="F305" s="152">
        <f>E305-D305+F304</f>
        <v>4946.6000000000013</v>
      </c>
      <c r="G305" s="33"/>
    </row>
    <row r="306" spans="1:7" s="34" customFormat="1" hidden="1" x14ac:dyDescent="0.2">
      <c r="A306" s="103"/>
      <c r="B306" s="30" t="s">
        <v>9</v>
      </c>
      <c r="C306" s="31"/>
      <c r="D306" s="153">
        <f>SUM(D302:D305)</f>
        <v>0</v>
      </c>
      <c r="E306" s="154">
        <f>SUM(E302:E305)</f>
        <v>0</v>
      </c>
      <c r="F306" s="152"/>
      <c r="G306" s="33"/>
    </row>
    <row r="307" spans="1:7" s="34" customFormat="1" hidden="1" x14ac:dyDescent="0.2">
      <c r="A307" s="27"/>
      <c r="B307" s="28"/>
      <c r="C307" s="8"/>
      <c r="D307" s="156"/>
      <c r="E307" s="157"/>
      <c r="F307" s="160"/>
      <c r="G307" s="33"/>
    </row>
    <row r="308" spans="1:7" s="34" customFormat="1" hidden="1" x14ac:dyDescent="0.2">
      <c r="A308" s="27"/>
      <c r="B308" s="28"/>
      <c r="C308" s="8"/>
      <c r="D308" s="156"/>
      <c r="E308" s="157"/>
      <c r="F308" s="160"/>
      <c r="G308" s="33"/>
    </row>
    <row r="309" spans="1:7" s="34" customFormat="1" ht="15.75" hidden="1" x14ac:dyDescent="0.25">
      <c r="A309" s="101">
        <f>'Chart of Accounts'!A45</f>
        <v>5025</v>
      </c>
      <c r="B309" s="101" t="str">
        <f>'Chart of Accounts'!B45</f>
        <v>Expense 25</v>
      </c>
      <c r="C309" s="8"/>
      <c r="D309" s="156"/>
      <c r="E309" s="157"/>
      <c r="F309" s="160"/>
      <c r="G309" s="33"/>
    </row>
    <row r="310" spans="1:7" s="34" customFormat="1" hidden="1" x14ac:dyDescent="0.2">
      <c r="A310" s="102"/>
      <c r="B310" s="74" t="s">
        <v>8</v>
      </c>
      <c r="C310" s="22"/>
      <c r="D310" s="161"/>
      <c r="E310" s="162"/>
      <c r="F310" s="163">
        <f>F305</f>
        <v>4946.6000000000013</v>
      </c>
      <c r="G310" s="33"/>
    </row>
    <row r="311" spans="1:7" s="34" customFormat="1" hidden="1" x14ac:dyDescent="0.2">
      <c r="A311" s="194"/>
      <c r="B311" s="187"/>
      <c r="C311" s="183"/>
      <c r="D311" s="184"/>
      <c r="E311" s="188"/>
      <c r="F311" s="152">
        <f>E311-D311+F310</f>
        <v>4946.6000000000013</v>
      </c>
      <c r="G311" s="33"/>
    </row>
    <row r="312" spans="1:7" s="34" customFormat="1" hidden="1" x14ac:dyDescent="0.2">
      <c r="A312" s="194"/>
      <c r="B312" s="187"/>
      <c r="C312" s="183"/>
      <c r="D312" s="184"/>
      <c r="E312" s="188"/>
      <c r="F312" s="152">
        <f>E312-D312+F311</f>
        <v>4946.6000000000013</v>
      </c>
      <c r="G312" s="33"/>
    </row>
    <row r="313" spans="1:7" s="34" customFormat="1" hidden="1" x14ac:dyDescent="0.2">
      <c r="A313" s="194"/>
      <c r="B313" s="187"/>
      <c r="C313" s="183"/>
      <c r="D313" s="184"/>
      <c r="E313" s="185"/>
      <c r="F313" s="152">
        <f>E313-D313+F312</f>
        <v>4946.6000000000013</v>
      </c>
      <c r="G313" s="33"/>
    </row>
    <row r="314" spans="1:7" s="34" customFormat="1" hidden="1" x14ac:dyDescent="0.2">
      <c r="A314" s="194"/>
      <c r="B314" s="187"/>
      <c r="C314" s="183"/>
      <c r="D314" s="184"/>
      <c r="E314" s="185"/>
      <c r="F314" s="152">
        <f>E314-D314+F313</f>
        <v>4946.6000000000013</v>
      </c>
      <c r="G314" s="33"/>
    </row>
    <row r="315" spans="1:7" s="34" customFormat="1" hidden="1" x14ac:dyDescent="0.2">
      <c r="A315" s="103"/>
      <c r="B315" s="30" t="s">
        <v>9</v>
      </c>
      <c r="C315" s="31"/>
      <c r="D315" s="153">
        <f>SUM(D311:D314)</f>
        <v>0</v>
      </c>
      <c r="E315" s="154">
        <f>SUM(E311:E314)</f>
        <v>0</v>
      </c>
      <c r="F315" s="152"/>
      <c r="G315" s="33"/>
    </row>
    <row r="316" spans="1:7" s="34" customFormat="1" hidden="1" x14ac:dyDescent="0.2">
      <c r="A316" s="27"/>
      <c r="B316" s="28"/>
      <c r="C316" s="8"/>
      <c r="D316" s="156"/>
      <c r="E316" s="157"/>
      <c r="F316" s="160"/>
      <c r="G316" s="33"/>
    </row>
    <row r="317" spans="1:7" s="34" customFormat="1" hidden="1" x14ac:dyDescent="0.2">
      <c r="A317" s="27"/>
      <c r="B317" s="28"/>
      <c r="C317" s="8"/>
      <c r="D317" s="156"/>
      <c r="E317" s="157"/>
      <c r="F317" s="160"/>
      <c r="G317" s="33"/>
    </row>
    <row r="318" spans="1:7" ht="18" hidden="1" customHeight="1" x14ac:dyDescent="0.25">
      <c r="A318" s="105">
        <f>'Chart of Accounts'!A46</f>
        <v>5026</v>
      </c>
      <c r="B318" s="105" t="str">
        <f>'Chart of Accounts'!B46</f>
        <v>Expense 26</v>
      </c>
      <c r="C318" s="8"/>
      <c r="D318" s="156"/>
      <c r="E318" s="157"/>
      <c r="F318" s="160"/>
    </row>
    <row r="319" spans="1:7" s="1" customFormat="1" ht="18" hidden="1" customHeight="1" x14ac:dyDescent="0.2">
      <c r="A319" s="106"/>
      <c r="B319" s="74" t="s">
        <v>8</v>
      </c>
      <c r="C319" s="22"/>
      <c r="D319" s="161"/>
      <c r="E319" s="162"/>
      <c r="F319" s="163">
        <f>F314</f>
        <v>4946.6000000000013</v>
      </c>
      <c r="G319" s="4"/>
    </row>
    <row r="320" spans="1:7" s="1" customFormat="1" ht="12.75" hidden="1" customHeight="1" x14ac:dyDescent="0.2">
      <c r="A320" s="195"/>
      <c r="B320" s="187"/>
      <c r="C320" s="183"/>
      <c r="D320" s="184"/>
      <c r="E320" s="188"/>
      <c r="F320" s="152">
        <f>E320-D320+F319</f>
        <v>4946.6000000000013</v>
      </c>
      <c r="G320" s="4"/>
    </row>
    <row r="321" spans="1:7" s="1" customFormat="1" ht="12.75" hidden="1" customHeight="1" x14ac:dyDescent="0.2">
      <c r="A321" s="195"/>
      <c r="B321" s="187"/>
      <c r="C321" s="183"/>
      <c r="D321" s="184"/>
      <c r="E321" s="188"/>
      <c r="F321" s="152">
        <f t="shared" ref="F321:F330" si="1">E321-D321+F320</f>
        <v>4946.6000000000013</v>
      </c>
      <c r="G321" s="4"/>
    </row>
    <row r="322" spans="1:7" s="1" customFormat="1" ht="12.75" hidden="1" customHeight="1" x14ac:dyDescent="0.2">
      <c r="A322" s="195"/>
      <c r="B322" s="187"/>
      <c r="C322" s="183"/>
      <c r="D322" s="184"/>
      <c r="E322" s="188"/>
      <c r="F322" s="152">
        <f t="shared" si="1"/>
        <v>4946.6000000000013</v>
      </c>
      <c r="G322" s="4"/>
    </row>
    <row r="323" spans="1:7" s="1" customFormat="1" ht="12.75" hidden="1" customHeight="1" x14ac:dyDescent="0.2">
      <c r="A323" s="195"/>
      <c r="B323" s="187"/>
      <c r="C323" s="183"/>
      <c r="D323" s="184"/>
      <c r="E323" s="188"/>
      <c r="F323" s="152">
        <f t="shared" si="1"/>
        <v>4946.6000000000013</v>
      </c>
      <c r="G323" s="4"/>
    </row>
    <row r="324" spans="1:7" s="1" customFormat="1" ht="12.75" hidden="1" customHeight="1" x14ac:dyDescent="0.2">
      <c r="A324" s="195"/>
      <c r="B324" s="187"/>
      <c r="C324" s="183"/>
      <c r="D324" s="184"/>
      <c r="E324" s="188"/>
      <c r="F324" s="152">
        <f t="shared" si="1"/>
        <v>4946.6000000000013</v>
      </c>
      <c r="G324" s="4"/>
    </row>
    <row r="325" spans="1:7" s="1" customFormat="1" ht="12.75" hidden="1" customHeight="1" x14ac:dyDescent="0.2">
      <c r="A325" s="195"/>
      <c r="B325" s="187"/>
      <c r="C325" s="183"/>
      <c r="D325" s="184"/>
      <c r="E325" s="188"/>
      <c r="F325" s="152">
        <f t="shared" si="1"/>
        <v>4946.6000000000013</v>
      </c>
      <c r="G325" s="4"/>
    </row>
    <row r="326" spans="1:7" s="1" customFormat="1" ht="12.75" hidden="1" customHeight="1" x14ac:dyDescent="0.2">
      <c r="A326" s="195"/>
      <c r="B326" s="187"/>
      <c r="C326" s="183"/>
      <c r="D326" s="184"/>
      <c r="E326" s="188"/>
      <c r="F326" s="152">
        <f t="shared" si="1"/>
        <v>4946.6000000000013</v>
      </c>
      <c r="G326" s="4"/>
    </row>
    <row r="327" spans="1:7" s="1" customFormat="1" ht="12.75" hidden="1" customHeight="1" x14ac:dyDescent="0.2">
      <c r="A327" s="195"/>
      <c r="B327" s="187"/>
      <c r="C327" s="183"/>
      <c r="D327" s="184"/>
      <c r="E327" s="188"/>
      <c r="F327" s="152">
        <f t="shared" si="1"/>
        <v>4946.6000000000013</v>
      </c>
      <c r="G327" s="4"/>
    </row>
    <row r="328" spans="1:7" s="1" customFormat="1" ht="12.75" hidden="1" customHeight="1" x14ac:dyDescent="0.2">
      <c r="A328" s="195"/>
      <c r="B328" s="187"/>
      <c r="C328" s="183"/>
      <c r="D328" s="184"/>
      <c r="E328" s="188"/>
      <c r="F328" s="152">
        <f t="shared" si="1"/>
        <v>4946.6000000000013</v>
      </c>
      <c r="G328" s="4"/>
    </row>
    <row r="329" spans="1:7" hidden="1" x14ac:dyDescent="0.2">
      <c r="A329" s="195"/>
      <c r="B329" s="187"/>
      <c r="C329" s="183"/>
      <c r="D329" s="184"/>
      <c r="E329" s="185"/>
      <c r="F329" s="152">
        <f t="shared" si="1"/>
        <v>4946.6000000000013</v>
      </c>
    </row>
    <row r="330" spans="1:7" hidden="1" x14ac:dyDescent="0.2">
      <c r="A330" s="195"/>
      <c r="B330" s="187"/>
      <c r="C330" s="183"/>
      <c r="D330" s="184"/>
      <c r="E330" s="185"/>
      <c r="F330" s="152">
        <f t="shared" si="1"/>
        <v>4946.6000000000013</v>
      </c>
    </row>
    <row r="331" spans="1:7" s="13" customFormat="1" hidden="1" x14ac:dyDescent="0.2">
      <c r="A331" s="107"/>
      <c r="B331" s="30" t="s">
        <v>9</v>
      </c>
      <c r="C331" s="31"/>
      <c r="D331" s="153">
        <f>SUM(D320:D330)</f>
        <v>0</v>
      </c>
      <c r="E331" s="154">
        <f>SUM(E320:E330)</f>
        <v>0</v>
      </c>
      <c r="F331" s="152"/>
      <c r="G331" s="3"/>
    </row>
    <row r="332" spans="1:7" s="13" customFormat="1" hidden="1" x14ac:dyDescent="0.2">
      <c r="A332" s="27"/>
      <c r="B332" s="28"/>
      <c r="C332" s="8"/>
      <c r="D332" s="156"/>
      <c r="E332" s="157"/>
      <c r="F332" s="160"/>
      <c r="G332" s="3"/>
    </row>
    <row r="333" spans="1:7" s="34" customFormat="1" ht="15.75" hidden="1" x14ac:dyDescent="0.25">
      <c r="A333" s="27"/>
      <c r="B333" s="32"/>
      <c r="C333" s="26"/>
      <c r="D333" s="156"/>
      <c r="E333" s="157"/>
      <c r="F333" s="157"/>
      <c r="G333" s="33"/>
    </row>
    <row r="334" spans="1:7" ht="18" hidden="1" customHeight="1" x14ac:dyDescent="0.25">
      <c r="A334" s="253">
        <f>'Chart of Accounts'!A47</f>
        <v>5027</v>
      </c>
      <c r="B334" s="253" t="str">
        <f>'Chart of Accounts'!B47</f>
        <v>Expense 27</v>
      </c>
      <c r="C334" s="8"/>
      <c r="D334" s="156"/>
      <c r="E334" s="157"/>
      <c r="F334" s="160"/>
    </row>
    <row r="335" spans="1:7" s="1" customFormat="1" ht="18" hidden="1" customHeight="1" x14ac:dyDescent="0.2">
      <c r="A335" s="254"/>
      <c r="B335" s="74" t="s">
        <v>8</v>
      </c>
      <c r="C335" s="22"/>
      <c r="D335" s="161"/>
      <c r="E335" s="162"/>
      <c r="F335" s="163">
        <f>F330</f>
        <v>4946.6000000000013</v>
      </c>
      <c r="G335" s="4"/>
    </row>
    <row r="336" spans="1:7" s="1" customFormat="1" ht="12.75" hidden="1" customHeight="1" x14ac:dyDescent="0.2">
      <c r="A336" s="255"/>
      <c r="B336" s="187"/>
      <c r="C336" s="183"/>
      <c r="D336" s="184"/>
      <c r="E336" s="188"/>
      <c r="F336" s="152">
        <f>E336-D336+F335</f>
        <v>4946.6000000000013</v>
      </c>
      <c r="G336" s="4"/>
    </row>
    <row r="337" spans="1:10" s="1" customFormat="1" ht="12.75" hidden="1" customHeight="1" x14ac:dyDescent="0.2">
      <c r="A337" s="255"/>
      <c r="B337" s="187"/>
      <c r="C337" s="183"/>
      <c r="D337" s="184"/>
      <c r="E337" s="188"/>
      <c r="F337" s="152">
        <f>E337-D337+F336</f>
        <v>4946.6000000000013</v>
      </c>
      <c r="G337" s="4"/>
    </row>
    <row r="338" spans="1:10" ht="12.75" hidden="1" customHeight="1" x14ac:dyDescent="0.2">
      <c r="A338" s="255"/>
      <c r="B338" s="187"/>
      <c r="C338" s="183"/>
      <c r="D338" s="184"/>
      <c r="E338" s="185"/>
      <c r="F338" s="152">
        <f>E338-D338+F337</f>
        <v>4946.6000000000013</v>
      </c>
      <c r="J338" s="257"/>
    </row>
    <row r="339" spans="1:10" ht="12.75" hidden="1" customHeight="1" x14ac:dyDescent="0.2">
      <c r="A339" s="255"/>
      <c r="B339" s="187"/>
      <c r="C339" s="183"/>
      <c r="D339" s="184"/>
      <c r="E339" s="185"/>
      <c r="F339" s="152">
        <f>E339-D339+F338</f>
        <v>4946.6000000000013</v>
      </c>
      <c r="J339" s="257"/>
    </row>
    <row r="340" spans="1:10" s="13" customFormat="1" hidden="1" x14ac:dyDescent="0.2">
      <c r="A340" s="256"/>
      <c r="B340" s="30" t="s">
        <v>9</v>
      </c>
      <c r="C340" s="31"/>
      <c r="D340" s="153">
        <f>SUM(D336:D339)</f>
        <v>0</v>
      </c>
      <c r="E340" s="154">
        <f>SUM(E336:E339)</f>
        <v>0</v>
      </c>
      <c r="F340" s="152"/>
      <c r="G340" s="3"/>
    </row>
    <row r="341" spans="1:10" s="13" customFormat="1" hidden="1" x14ac:dyDescent="0.2">
      <c r="A341" s="27"/>
      <c r="B341" s="28"/>
      <c r="C341" s="8"/>
      <c r="D341" s="156"/>
      <c r="E341" s="157"/>
      <c r="F341" s="160"/>
      <c r="G341" s="3"/>
    </row>
    <row r="342" spans="1:10" s="13" customFormat="1" hidden="1" x14ac:dyDescent="0.2">
      <c r="A342" s="27"/>
      <c r="B342" s="28"/>
      <c r="C342" s="8"/>
      <c r="D342" s="156"/>
      <c r="E342" s="157"/>
      <c r="F342" s="160"/>
      <c r="G342" s="3"/>
    </row>
    <row r="343" spans="1:10" s="13" customFormat="1" ht="15.75" hidden="1" x14ac:dyDescent="0.25">
      <c r="A343" s="253">
        <f>'Chart of Accounts'!A48</f>
        <v>5028</v>
      </c>
      <c r="B343" s="253" t="str">
        <f>'Chart of Accounts'!B48</f>
        <v>Expense 28</v>
      </c>
      <c r="C343" s="8"/>
      <c r="D343" s="156"/>
      <c r="E343" s="157"/>
      <c r="F343" s="160"/>
      <c r="G343" s="3"/>
    </row>
    <row r="344" spans="1:10" s="13" customFormat="1" hidden="1" x14ac:dyDescent="0.2">
      <c r="A344" s="254"/>
      <c r="B344" s="74" t="s">
        <v>8</v>
      </c>
      <c r="C344" s="22"/>
      <c r="D344" s="161"/>
      <c r="E344" s="162"/>
      <c r="F344" s="163">
        <f>F339</f>
        <v>4946.6000000000013</v>
      </c>
      <c r="G344" s="3"/>
    </row>
    <row r="345" spans="1:10" s="13" customFormat="1" hidden="1" x14ac:dyDescent="0.2">
      <c r="A345" s="255"/>
      <c r="B345" s="187"/>
      <c r="C345" s="183"/>
      <c r="D345" s="184"/>
      <c r="E345" s="188"/>
      <c r="F345" s="152">
        <f>E345-D345+F344</f>
        <v>4946.6000000000013</v>
      </c>
      <c r="G345" s="3"/>
    </row>
    <row r="346" spans="1:10" s="13" customFormat="1" hidden="1" x14ac:dyDescent="0.2">
      <c r="A346" s="255"/>
      <c r="B346" s="187"/>
      <c r="C346" s="183"/>
      <c r="D346" s="184"/>
      <c r="E346" s="188"/>
      <c r="F346" s="152">
        <f>E346-D346+F345</f>
        <v>4946.6000000000013</v>
      </c>
      <c r="G346" s="3"/>
    </row>
    <row r="347" spans="1:10" s="13" customFormat="1" hidden="1" x14ac:dyDescent="0.2">
      <c r="A347" s="255"/>
      <c r="B347" s="187"/>
      <c r="C347" s="183"/>
      <c r="D347" s="184"/>
      <c r="E347" s="185"/>
      <c r="F347" s="152">
        <f>E347-D347+F346</f>
        <v>4946.6000000000013</v>
      </c>
      <c r="G347" s="3"/>
    </row>
    <row r="348" spans="1:10" s="13" customFormat="1" hidden="1" x14ac:dyDescent="0.2">
      <c r="A348" s="255"/>
      <c r="B348" s="187"/>
      <c r="C348" s="183"/>
      <c r="D348" s="184"/>
      <c r="E348" s="185"/>
      <c r="F348" s="152">
        <f>E348-D348+F347</f>
        <v>4946.6000000000013</v>
      </c>
      <c r="G348" s="3"/>
    </row>
    <row r="349" spans="1:10" s="13" customFormat="1" hidden="1" x14ac:dyDescent="0.2">
      <c r="A349" s="256"/>
      <c r="B349" s="30" t="s">
        <v>9</v>
      </c>
      <c r="C349" s="31"/>
      <c r="D349" s="153">
        <f>SUM(D345:D348)</f>
        <v>0</v>
      </c>
      <c r="E349" s="154">
        <f>SUM(E345:E348)</f>
        <v>0</v>
      </c>
      <c r="F349" s="152"/>
      <c r="G349" s="3"/>
    </row>
    <row r="350" spans="1:10" s="13" customFormat="1" x14ac:dyDescent="0.2">
      <c r="A350" s="27"/>
      <c r="B350" s="28"/>
      <c r="C350" s="8"/>
      <c r="D350" s="156"/>
      <c r="E350" s="157"/>
      <c r="F350" s="160"/>
      <c r="G350" s="3"/>
    </row>
    <row r="351" spans="1:10" x14ac:dyDescent="0.2">
      <c r="A351" s="78"/>
      <c r="B351" s="5"/>
      <c r="C351" s="8"/>
      <c r="D351" s="158"/>
      <c r="E351" s="159"/>
      <c r="F351" s="160"/>
    </row>
    <row r="352" spans="1:10" ht="15" x14ac:dyDescent="0.25">
      <c r="A352" s="78"/>
      <c r="B352" s="38" t="s">
        <v>10</v>
      </c>
      <c r="C352" s="35"/>
      <c r="D352" s="164" t="s">
        <v>34</v>
      </c>
      <c r="E352" s="155" t="s">
        <v>35</v>
      </c>
      <c r="F352" s="165">
        <f>F9</f>
        <v>4693.380000000001</v>
      </c>
    </row>
    <row r="353" spans="1:7" s="1" customFormat="1" ht="18" customHeight="1" x14ac:dyDescent="0.25">
      <c r="A353" s="79"/>
      <c r="B353" s="38" t="s">
        <v>36</v>
      </c>
      <c r="C353" s="37"/>
      <c r="D353" s="166">
        <f>D15+D26+D35+D44+D53+D62+D71+D80+D89+D99+D108+D117+D126+D135+D144+D153+D162+D171+D180+D189+D198+D207+D216+D225+D234+D243+D252+D261+D270+D279+D288+D297+D306+D315+D331+D340+D349</f>
        <v>192.97000000000003</v>
      </c>
      <c r="E353" s="166">
        <f>E15+E26+E35+E44+E53+E62+E71+E80+E89+E99+E108+E117+E126+E135+E144+E153+E162+E171+E180+E189+E198+E207+E216+E225+E234+E243+E252+E261+E270+E279+E288+E297+E306+E315+E331+E340+E349</f>
        <v>446.19</v>
      </c>
      <c r="F353" s="167"/>
      <c r="G353" s="4"/>
    </row>
    <row r="354" spans="1:7" s="1" customFormat="1" ht="17.25" customHeight="1" x14ac:dyDescent="0.25">
      <c r="A354" s="79"/>
      <c r="B354" s="38"/>
      <c r="C354" s="37"/>
      <c r="D354" s="166"/>
      <c r="E354" s="165"/>
      <c r="F354" s="167"/>
      <c r="G354" s="4"/>
    </row>
    <row r="355" spans="1:7" s="1" customFormat="1" ht="17.25" customHeight="1" x14ac:dyDescent="0.25">
      <c r="A355" s="79"/>
      <c r="B355" s="38" t="s">
        <v>11</v>
      </c>
      <c r="C355" s="37"/>
      <c r="D355" s="168"/>
      <c r="E355" s="151"/>
      <c r="F355" s="169">
        <f>F352-D353+E353</f>
        <v>4946.6000000000004</v>
      </c>
      <c r="G355" s="4"/>
    </row>
    <row r="356" spans="1:7" s="1" customFormat="1" ht="17.25" customHeight="1" x14ac:dyDescent="0.2">
      <c r="A356" s="2"/>
      <c r="B356" s="2"/>
      <c r="C356" s="4"/>
      <c r="D356" s="2"/>
      <c r="E356" s="2"/>
      <c r="F356" s="2"/>
      <c r="G356" s="4"/>
    </row>
    <row r="357" spans="1:7" s="1" customFormat="1" ht="17.25" customHeight="1" x14ac:dyDescent="0.2">
      <c r="A357"/>
      <c r="B357"/>
      <c r="D357"/>
      <c r="E357" s="6"/>
      <c r="F357"/>
      <c r="G357" s="4"/>
    </row>
    <row r="358" spans="1:7" s="1" customFormat="1" ht="17.25" customHeight="1" x14ac:dyDescent="0.2">
      <c r="A358"/>
      <c r="B358"/>
      <c r="D358"/>
      <c r="E358"/>
      <c r="F358" s="7"/>
      <c r="G358" s="4"/>
    </row>
    <row r="359" spans="1:7" s="1" customFormat="1" ht="17.25" customHeight="1" x14ac:dyDescent="0.2">
      <c r="A359"/>
      <c r="B359"/>
      <c r="D359"/>
      <c r="E359"/>
      <c r="F359"/>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ht="17.25" customHeight="1" x14ac:dyDescent="0.2">
      <c r="G386" s="4"/>
    </row>
    <row r="387" spans="7:7" s="1" customFormat="1" ht="17.25" customHeigh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row r="393" spans="7:7" s="1" customFormat="1" x14ac:dyDescent="0.2">
      <c r="G393" s="4"/>
    </row>
    <row r="394" spans="7:7" s="1" customFormat="1" x14ac:dyDescent="0.2">
      <c r="G394"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theme="9" tint="-0.499984740745262"/>
    <pageSetUpPr fitToPage="1"/>
  </sheetPr>
  <dimension ref="A1:M60"/>
  <sheetViews>
    <sheetView workbookViewId="0">
      <selection activeCell="I17" sqref="I17"/>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13" x14ac:dyDescent="0.2">
      <c r="A1" s="64"/>
      <c r="B1" s="64"/>
      <c r="C1" s="64"/>
      <c r="D1" s="64"/>
      <c r="E1" s="64"/>
      <c r="F1" s="64"/>
      <c r="G1" s="64"/>
    </row>
    <row r="2" spans="1:13" ht="22.5" x14ac:dyDescent="0.3">
      <c r="A2" s="459" t="str">
        <f>'Chart of Accounts'!A1:B1</f>
        <v>IOMC Crossroads Crew</v>
      </c>
      <c r="B2" s="459"/>
      <c r="C2" s="459"/>
      <c r="D2" s="459"/>
      <c r="E2" s="459"/>
      <c r="F2" s="459"/>
      <c r="G2" s="459"/>
    </row>
    <row r="3" spans="1:13" ht="20.25" x14ac:dyDescent="0.3">
      <c r="A3" s="460" t="s">
        <v>12</v>
      </c>
      <c r="B3" s="460"/>
      <c r="C3" s="460"/>
      <c r="D3" s="460"/>
      <c r="E3" s="460"/>
      <c r="F3" s="460"/>
      <c r="G3" s="460"/>
    </row>
    <row r="4" spans="1:13" ht="18" x14ac:dyDescent="0.25">
      <c r="A4" s="461" t="s">
        <v>49</v>
      </c>
      <c r="B4" s="461"/>
      <c r="C4" s="461"/>
      <c r="D4" s="461"/>
      <c r="E4" s="277">
        <f>'Chart of Accounts'!A3</f>
        <v>2018</v>
      </c>
      <c r="F4" s="276"/>
      <c r="G4" s="276"/>
    </row>
    <row r="5" spans="1:13" ht="13.5" thickBot="1" x14ac:dyDescent="0.25">
      <c r="A5" s="64"/>
      <c r="B5" s="64"/>
      <c r="C5" s="64"/>
      <c r="D5" s="64"/>
      <c r="E5" s="64"/>
      <c r="F5" s="64"/>
      <c r="G5" s="64"/>
    </row>
    <row r="6" spans="1:13" ht="13.5" thickTop="1" x14ac:dyDescent="0.2">
      <c r="A6" s="109"/>
      <c r="B6" s="110"/>
      <c r="C6" s="110"/>
      <c r="D6" s="110"/>
      <c r="E6" s="110"/>
      <c r="F6" s="110"/>
      <c r="G6" s="111"/>
    </row>
    <row r="7" spans="1:13" ht="13.5" thickBot="1" x14ac:dyDescent="0.25">
      <c r="A7" s="112"/>
      <c r="B7" s="2"/>
      <c r="C7" s="2"/>
      <c r="D7" s="2"/>
      <c r="E7" s="2"/>
      <c r="F7" s="2"/>
      <c r="G7" s="113"/>
    </row>
    <row r="8" spans="1:13" ht="19.5" thickTop="1" thickBot="1" x14ac:dyDescent="0.3">
      <c r="A8" s="112"/>
      <c r="B8" s="114" t="s">
        <v>13</v>
      </c>
      <c r="C8" s="115"/>
      <c r="D8" s="115"/>
      <c r="E8" s="116"/>
      <c r="F8" s="2"/>
      <c r="G8" s="171">
        <f>'P&amp;L Apr'!G55</f>
        <v>4693.3800000000019</v>
      </c>
    </row>
    <row r="9" spans="1:13" ht="18.75" thickTop="1" x14ac:dyDescent="0.25">
      <c r="A9" s="112"/>
      <c r="B9" s="2"/>
      <c r="C9" s="115"/>
      <c r="D9" s="115"/>
      <c r="E9" s="117"/>
      <c r="F9" s="2"/>
      <c r="G9" s="113"/>
    </row>
    <row r="10" spans="1:13" ht="18" x14ac:dyDescent="0.25">
      <c r="A10" s="67"/>
      <c r="B10" s="123" t="s">
        <v>0</v>
      </c>
      <c r="C10" s="124"/>
      <c r="D10" s="123"/>
      <c r="E10" s="125"/>
      <c r="F10" s="124"/>
      <c r="G10" s="68"/>
    </row>
    <row r="11" spans="1:13" ht="14.25" x14ac:dyDescent="0.2">
      <c r="A11" s="67"/>
      <c r="B11" s="126">
        <f>'Chart of Accounts'!A6</f>
        <v>4001</v>
      </c>
      <c r="C11" s="126" t="str">
        <f>'Chart of Accounts'!B6</f>
        <v>Dues</v>
      </c>
      <c r="D11" s="127"/>
      <c r="E11" s="128">
        <f>'GL-MAY'!E15-'GL-MAY'!D15</f>
        <v>299.83</v>
      </c>
      <c r="F11" s="127"/>
      <c r="G11" s="82"/>
    </row>
    <row r="12" spans="1:13" ht="15" x14ac:dyDescent="0.2">
      <c r="A12" s="67"/>
      <c r="B12" s="126">
        <f>'Chart of Accounts'!A7</f>
        <v>4002</v>
      </c>
      <c r="C12" s="126" t="str">
        <f>'Chart of Accounts'!B7</f>
        <v>Swag</v>
      </c>
      <c r="D12" s="127"/>
      <c r="E12" s="128">
        <f>'GL-MAY'!E26-'GL-MAY'!D26</f>
        <v>-46.610000000000014</v>
      </c>
      <c r="F12" s="127"/>
      <c r="G12" s="82"/>
      <c r="M12" s="41"/>
    </row>
    <row r="13" spans="1:13" ht="14.25" x14ac:dyDescent="0.2">
      <c r="A13" s="67"/>
      <c r="B13" s="126">
        <f>'Chart of Accounts'!A8</f>
        <v>4003</v>
      </c>
      <c r="C13" s="126" t="str">
        <f>'Chart of Accounts'!B8</f>
        <v>Party Revenue (Tickets, Raffles, etc.)</v>
      </c>
      <c r="D13" s="127"/>
      <c r="E13" s="128">
        <f>'GL-MAY'!E35-'GL-MAY'!D35</f>
        <v>0</v>
      </c>
      <c r="F13" s="127"/>
      <c r="G13" s="82"/>
    </row>
    <row r="14" spans="1:13" ht="14.25" x14ac:dyDescent="0.2">
      <c r="A14" s="67"/>
      <c r="B14" s="126">
        <f>'Chart of Accounts'!A9</f>
        <v>4004</v>
      </c>
      <c r="C14" s="126" t="str">
        <f>'Chart of Accounts'!B9</f>
        <v>Income 4</v>
      </c>
      <c r="D14" s="127"/>
      <c r="E14" s="128">
        <f>'GL-MAY'!E44-'GL-MAY'!D44</f>
        <v>0</v>
      </c>
      <c r="F14" s="127"/>
      <c r="G14" s="82"/>
    </row>
    <row r="15" spans="1:13" ht="14.25" x14ac:dyDescent="0.2">
      <c r="A15" s="67"/>
      <c r="B15" s="126">
        <f>'Chart of Accounts'!A10</f>
        <v>4005</v>
      </c>
      <c r="C15" s="126" t="str">
        <f>'Chart of Accounts'!B10</f>
        <v>Income 5</v>
      </c>
      <c r="D15" s="127"/>
      <c r="E15" s="128">
        <f>'GL-MAY'!E53-'GL-MAY'!D53</f>
        <v>0</v>
      </c>
      <c r="F15" s="127"/>
      <c r="G15" s="82"/>
    </row>
    <row r="16" spans="1:13" ht="14.25" x14ac:dyDescent="0.2">
      <c r="A16" s="67"/>
      <c r="B16" s="126">
        <f>'Chart of Accounts'!A11</f>
        <v>4006</v>
      </c>
      <c r="C16" s="126" t="str">
        <f>'Chart of Accounts'!B11</f>
        <v>Income 6</v>
      </c>
      <c r="D16" s="127"/>
      <c r="E16" s="128">
        <f>'GL-MAY'!E62-'GL-MAY'!D62</f>
        <v>0</v>
      </c>
      <c r="F16" s="127"/>
      <c r="G16" s="82"/>
    </row>
    <row r="17" spans="1:7" ht="14.25" x14ac:dyDescent="0.2">
      <c r="A17" s="67"/>
      <c r="B17" s="126">
        <f>'Chart of Accounts'!A12</f>
        <v>4007</v>
      </c>
      <c r="C17" s="126" t="str">
        <f>'Chart of Accounts'!B12</f>
        <v>Income 7</v>
      </c>
      <c r="D17" s="127"/>
      <c r="E17" s="128">
        <f>'GL-MAY'!E71-'GL-MAY'!D71</f>
        <v>0</v>
      </c>
      <c r="F17" s="127"/>
      <c r="G17" s="82"/>
    </row>
    <row r="18" spans="1:7" ht="14.25" x14ac:dyDescent="0.2">
      <c r="A18" s="67"/>
      <c r="B18" s="126">
        <f>'Chart of Accounts'!A13</f>
        <v>4008</v>
      </c>
      <c r="C18" s="126" t="str">
        <f>'Chart of Accounts'!B13</f>
        <v>Income 8</v>
      </c>
      <c r="D18" s="127"/>
      <c r="E18" s="128">
        <f>'GL-MAY'!E80-'GL-MAY'!D80</f>
        <v>0</v>
      </c>
      <c r="F18" s="127"/>
      <c r="G18" s="82"/>
    </row>
    <row r="19" spans="1:7" ht="14.25" x14ac:dyDescent="0.2">
      <c r="A19" s="67"/>
      <c r="B19" s="126">
        <f>'Chart of Accounts'!A14</f>
        <v>4009</v>
      </c>
      <c r="C19" s="126" t="str">
        <f>'Chart of Accounts'!B14</f>
        <v>Income 9</v>
      </c>
      <c r="D19" s="127"/>
      <c r="E19" s="128">
        <f>'GL-MAY'!E89-'GL-MAY'!D89</f>
        <v>0</v>
      </c>
      <c r="F19" s="127"/>
      <c r="G19" s="82"/>
    </row>
    <row r="20" spans="1:7" ht="15.75" x14ac:dyDescent="0.25">
      <c r="A20" s="67"/>
      <c r="B20" s="129"/>
      <c r="C20" s="130" t="s">
        <v>6</v>
      </c>
      <c r="D20" s="131"/>
      <c r="E20" s="132"/>
      <c r="F20" s="129"/>
      <c r="G20" s="133">
        <f>SUM(E11:E19)</f>
        <v>253.21999999999997</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'GL-MAY'!D99-'GL-MAY'!E99</f>
        <v>0</v>
      </c>
      <c r="F23" s="124"/>
      <c r="G23" s="136"/>
    </row>
    <row r="24" spans="1:7" ht="14.25" x14ac:dyDescent="0.2">
      <c r="A24" s="67"/>
      <c r="B24" s="127">
        <f>'Chart of Accounts'!A19</f>
        <v>5002</v>
      </c>
      <c r="C24" s="127" t="str">
        <f>'Chart of Accounts'!B19</f>
        <v>International Dues</v>
      </c>
      <c r="D24" s="137"/>
      <c r="E24" s="128">
        <f>'GL-MAY'!D108-'GL-MAY'!E108</f>
        <v>0</v>
      </c>
      <c r="F24" s="124"/>
      <c r="G24" s="136"/>
    </row>
    <row r="25" spans="1:7" ht="14.25" x14ac:dyDescent="0.2">
      <c r="A25" s="67"/>
      <c r="B25" s="127">
        <f>'Chart of Accounts'!A20</f>
        <v>5003</v>
      </c>
      <c r="C25" s="127" t="str">
        <f>'Chart of Accounts'!B20</f>
        <v>Web Site</v>
      </c>
      <c r="D25" s="137"/>
      <c r="E25" s="128">
        <f>'GL-MAY'!D117-'GL-MAY'!E117</f>
        <v>0</v>
      </c>
      <c r="F25" s="124"/>
      <c r="G25" s="136"/>
    </row>
    <row r="26" spans="1:7" ht="14.25" x14ac:dyDescent="0.2">
      <c r="A26" s="67"/>
      <c r="B26" s="127">
        <f>'Chart of Accounts'!A21</f>
        <v>5004</v>
      </c>
      <c r="C26" s="127" t="str">
        <f>'Chart of Accounts'!B21</f>
        <v>P.O. Box</v>
      </c>
      <c r="D26" s="137"/>
      <c r="E26" s="128">
        <f>'GL-MAY'!D126-'GL-MAY'!E126</f>
        <v>0</v>
      </c>
      <c r="F26" s="124"/>
      <c r="G26" s="136"/>
    </row>
    <row r="27" spans="1:7" ht="14.25" x14ac:dyDescent="0.2">
      <c r="A27" s="67"/>
      <c r="B27" s="127">
        <f>'Chart of Accounts'!A22</f>
        <v>5005</v>
      </c>
      <c r="C27" s="127" t="str">
        <f>'Chart of Accounts'!B22</f>
        <v>Charitable Giving</v>
      </c>
      <c r="D27" s="137"/>
      <c r="E27" s="128">
        <f>'GL-MAY'!D135-'GL-MAY'!E135</f>
        <v>0</v>
      </c>
      <c r="F27" s="124"/>
      <c r="G27" s="136"/>
    </row>
    <row r="28" spans="1:7" ht="14.25" x14ac:dyDescent="0.2">
      <c r="A28" s="67"/>
      <c r="B28" s="127">
        <f>'Chart of Accounts'!A23</f>
        <v>5006</v>
      </c>
      <c r="C28" s="127" t="str">
        <f>'Chart of Accounts'!B23</f>
        <v>Run Expenses</v>
      </c>
      <c r="D28" s="137"/>
      <c r="E28" s="128">
        <f>'GL-MAY'!D144-'GL-MAY'!E144</f>
        <v>0</v>
      </c>
      <c r="F28" s="124"/>
      <c r="G28" s="136"/>
    </row>
    <row r="29" spans="1:7" ht="14.25" x14ac:dyDescent="0.2">
      <c r="A29" s="67"/>
      <c r="B29" s="127">
        <f>'Chart of Accounts'!A24</f>
        <v>5007</v>
      </c>
      <c r="C29" s="127" t="str">
        <f>'Chart of Accounts'!B24</f>
        <v>Shane Smith</v>
      </c>
      <c r="D29" s="137"/>
      <c r="E29" s="128">
        <f>'GL-MAY'!D153-'GL-MAY'!E153</f>
        <v>0</v>
      </c>
      <c r="F29" s="124"/>
      <c r="G29" s="136"/>
    </row>
    <row r="30" spans="1:7" ht="14.25" x14ac:dyDescent="0.2">
      <c r="A30" s="67"/>
      <c r="B30" s="127">
        <f>'Chart of Accounts'!A25</f>
        <v>5008</v>
      </c>
      <c r="C30" s="127" t="str">
        <f>'Chart of Accounts'!B25</f>
        <v>Chapter Party</v>
      </c>
      <c r="D30" s="137"/>
      <c r="E30" s="128">
        <f>'GL-MAY'!D162-'GL-MAY'!E162</f>
        <v>0</v>
      </c>
      <c r="F30" s="124"/>
      <c r="G30" s="136"/>
    </row>
    <row r="31" spans="1:7" ht="14.25" x14ac:dyDescent="0.2">
      <c r="A31" s="67"/>
      <c r="B31" s="127">
        <f>'Chart of Accounts'!A26</f>
        <v>5009</v>
      </c>
      <c r="C31" s="127" t="str">
        <f>'Chart of Accounts'!B26</f>
        <v>NY State Party</v>
      </c>
      <c r="D31" s="137"/>
      <c r="E31" s="128">
        <f>'GL-MAY'!D171-'GL-MAY'!E171</f>
        <v>0</v>
      </c>
      <c r="F31" s="124"/>
      <c r="G31" s="136"/>
    </row>
    <row r="32" spans="1:7" ht="14.25" x14ac:dyDescent="0.2">
      <c r="A32" s="67"/>
      <c r="B32" s="127">
        <f>'Chart of Accounts'!A28</f>
        <v>5010</v>
      </c>
      <c r="C32" s="127" t="str">
        <f>'Chart of Accounts'!B28</f>
        <v>Expense 10</v>
      </c>
      <c r="D32" s="137"/>
      <c r="E32" s="128">
        <f>'GL-MAY'!D180-'GL-MAY'!E180</f>
        <v>0</v>
      </c>
      <c r="F32" s="124"/>
      <c r="G32" s="136"/>
    </row>
    <row r="33" spans="1:7" ht="14.25" x14ac:dyDescent="0.2">
      <c r="A33" s="67"/>
      <c r="B33" s="127">
        <f>'Chart of Accounts'!A29</f>
        <v>5011</v>
      </c>
      <c r="C33" s="127" t="str">
        <f>'Chart of Accounts'!B29</f>
        <v>Expense 11</v>
      </c>
      <c r="D33" s="137"/>
      <c r="E33" s="128">
        <f>'GL-MAY'!D189-'GL-MAY'!E189</f>
        <v>0</v>
      </c>
      <c r="F33" s="124"/>
      <c r="G33" s="136"/>
    </row>
    <row r="34" spans="1:7" ht="14.25" x14ac:dyDescent="0.2">
      <c r="A34" s="67"/>
      <c r="B34" s="127">
        <f>'Chart of Accounts'!A30</f>
        <v>5012</v>
      </c>
      <c r="C34" s="127" t="str">
        <f>'Chart of Accounts'!B30</f>
        <v>Expense 12</v>
      </c>
      <c r="D34" s="137"/>
      <c r="E34" s="128">
        <f>'GL-MAY'!D198-'GL-MAY'!E198</f>
        <v>0</v>
      </c>
      <c r="F34" s="124"/>
      <c r="G34" s="136"/>
    </row>
    <row r="35" spans="1:7" ht="14.25" x14ac:dyDescent="0.2">
      <c r="A35" s="67"/>
      <c r="B35" s="127">
        <f>'Chart of Accounts'!A31</f>
        <v>5013</v>
      </c>
      <c r="C35" s="127" t="str">
        <f>'Chart of Accounts'!B31</f>
        <v>Expense 13</v>
      </c>
      <c r="D35" s="137"/>
      <c r="E35" s="128">
        <f>'GL-MAY'!D207-'GL-MAY'!E207</f>
        <v>0</v>
      </c>
      <c r="F35" s="124"/>
      <c r="G35" s="136"/>
    </row>
    <row r="36" spans="1:7" ht="14.25" x14ac:dyDescent="0.2">
      <c r="A36" s="67"/>
      <c r="B36" s="127">
        <f>'Chart of Accounts'!A33</f>
        <v>5014</v>
      </c>
      <c r="C36" s="127" t="str">
        <f>'Chart of Accounts'!B33</f>
        <v>Expense 14</v>
      </c>
      <c r="D36" s="137"/>
      <c r="E36" s="128">
        <f>'GL-MAY'!D216-'GL-MAY'!E216</f>
        <v>0</v>
      </c>
      <c r="F36" s="124"/>
      <c r="G36" s="136"/>
    </row>
    <row r="37" spans="1:7" ht="14.25" x14ac:dyDescent="0.2">
      <c r="A37" s="67"/>
      <c r="B37" s="127">
        <f>'Chart of Accounts'!A34</f>
        <v>5015</v>
      </c>
      <c r="C37" s="127" t="str">
        <f>'Chart of Accounts'!B34</f>
        <v>Expense 15</v>
      </c>
      <c r="D37" s="137"/>
      <c r="E37" s="128">
        <f>'GL-MAY'!D225-'GL-MAY'!E225</f>
        <v>0</v>
      </c>
      <c r="F37" s="124"/>
      <c r="G37" s="136"/>
    </row>
    <row r="38" spans="1:7" ht="14.25" x14ac:dyDescent="0.2">
      <c r="A38" s="67"/>
      <c r="B38" s="127">
        <f>'Chart of Accounts'!A35</f>
        <v>5016</v>
      </c>
      <c r="C38" s="127" t="str">
        <f>'Chart of Accounts'!B35</f>
        <v>Expense 16</v>
      </c>
      <c r="D38" s="137"/>
      <c r="E38" s="128">
        <f>'GL-MAY'!D234-'GL-MAY'!E234</f>
        <v>0</v>
      </c>
      <c r="F38" s="124"/>
      <c r="G38" s="136"/>
    </row>
    <row r="39" spans="1:7" ht="14.25" x14ac:dyDescent="0.2">
      <c r="A39" s="67"/>
      <c r="B39" s="127">
        <f>'Chart of Accounts'!A36</f>
        <v>5017</v>
      </c>
      <c r="C39" s="127" t="str">
        <f>'Chart of Accounts'!B36</f>
        <v>Expense 17</v>
      </c>
      <c r="D39" s="137"/>
      <c r="E39" s="128">
        <f>'GL-MAY'!D243-'GL-MAY'!E243</f>
        <v>0</v>
      </c>
      <c r="F39" s="124"/>
      <c r="G39" s="136"/>
    </row>
    <row r="40" spans="1:7" ht="14.25" x14ac:dyDescent="0.2">
      <c r="A40" s="67"/>
      <c r="B40" s="127">
        <f>'Chart of Accounts'!A38</f>
        <v>5018</v>
      </c>
      <c r="C40" s="127" t="str">
        <f>'Chart of Accounts'!B38</f>
        <v>Expense 18</v>
      </c>
      <c r="D40" s="137"/>
      <c r="E40" s="128">
        <f>'GL-MAY'!D252-'GL-MAY'!E252</f>
        <v>0</v>
      </c>
      <c r="F40" s="124"/>
      <c r="G40" s="136"/>
    </row>
    <row r="41" spans="1:7" ht="14.25" x14ac:dyDescent="0.2">
      <c r="A41" s="67"/>
      <c r="B41" s="127">
        <f>'Chart of Accounts'!A39</f>
        <v>5019</v>
      </c>
      <c r="C41" s="127" t="str">
        <f>'Chart of Accounts'!B39</f>
        <v>Expense 19</v>
      </c>
      <c r="D41" s="137"/>
      <c r="E41" s="128">
        <f>'GL-MAY'!D261-'GL-MAY'!E261</f>
        <v>0</v>
      </c>
      <c r="F41" s="124"/>
      <c r="G41" s="136"/>
    </row>
    <row r="42" spans="1:7" ht="14.25" x14ac:dyDescent="0.2">
      <c r="A42" s="67"/>
      <c r="B42" s="127">
        <f>'Chart of Accounts'!A40</f>
        <v>5020</v>
      </c>
      <c r="C42" s="127" t="str">
        <f>'Chart of Accounts'!B40</f>
        <v>Expense 20</v>
      </c>
      <c r="D42" s="137"/>
      <c r="E42" s="128">
        <f>'GL-MAY'!D270-'GL-MAY'!E270</f>
        <v>0</v>
      </c>
      <c r="F42" s="124"/>
      <c r="G42" s="136"/>
    </row>
    <row r="43" spans="1:7" ht="14.25" x14ac:dyDescent="0.2">
      <c r="A43" s="67"/>
      <c r="B43" s="127">
        <f>'Chart of Accounts'!A41</f>
        <v>5021</v>
      </c>
      <c r="C43" s="127" t="str">
        <f>'Chart of Accounts'!B41</f>
        <v>Expense 21</v>
      </c>
      <c r="D43" s="137"/>
      <c r="E43" s="128">
        <f>'GL-MAY'!D279-'GL-MAY'!E279</f>
        <v>0</v>
      </c>
      <c r="F43" s="124"/>
      <c r="G43" s="136"/>
    </row>
    <row r="44" spans="1:7" ht="14.25" x14ac:dyDescent="0.2">
      <c r="A44" s="67"/>
      <c r="B44" s="127">
        <f>'Chart of Accounts'!A42</f>
        <v>5022</v>
      </c>
      <c r="C44" s="127" t="str">
        <f>'Chart of Accounts'!B42</f>
        <v>Expense 22</v>
      </c>
      <c r="D44" s="137"/>
      <c r="E44" s="128">
        <f>'GL-MAY'!D288-'GL-MAY'!E288</f>
        <v>0</v>
      </c>
      <c r="F44" s="124"/>
      <c r="G44" s="136"/>
    </row>
    <row r="45" spans="1:7" ht="14.25" x14ac:dyDescent="0.2">
      <c r="A45" s="67"/>
      <c r="B45" s="127">
        <f>'Chart of Accounts'!A43</f>
        <v>5023</v>
      </c>
      <c r="C45" s="127" t="str">
        <f>'Chart of Accounts'!B43</f>
        <v>Expense 23</v>
      </c>
      <c r="D45" s="137"/>
      <c r="E45" s="128">
        <f>'GL-MAY'!D297-'GL-MAY'!E297</f>
        <v>0</v>
      </c>
      <c r="F45" s="124"/>
      <c r="G45" s="136"/>
    </row>
    <row r="46" spans="1:7" ht="14.25" x14ac:dyDescent="0.2">
      <c r="A46" s="67"/>
      <c r="B46" s="127">
        <f>'Chart of Accounts'!A44</f>
        <v>5024</v>
      </c>
      <c r="C46" s="127" t="str">
        <f>'Chart of Accounts'!B44</f>
        <v>Expense 24</v>
      </c>
      <c r="D46" s="137"/>
      <c r="E46" s="128">
        <f>'GL-MAY'!D306-'GL-MAY'!E306</f>
        <v>0</v>
      </c>
      <c r="F46" s="124"/>
      <c r="G46" s="136"/>
    </row>
    <row r="47" spans="1:7" ht="14.25" x14ac:dyDescent="0.2">
      <c r="A47" s="67"/>
      <c r="B47" s="127">
        <f>'Chart of Accounts'!A45</f>
        <v>5025</v>
      </c>
      <c r="C47" s="127" t="str">
        <f>'Chart of Accounts'!B45</f>
        <v>Expense 25</v>
      </c>
      <c r="D47" s="137"/>
      <c r="E47" s="128">
        <f>'GL-MAY'!D315-'GL-MAY'!E315</f>
        <v>0</v>
      </c>
      <c r="F47" s="124"/>
      <c r="G47" s="136"/>
    </row>
    <row r="48" spans="1:7" ht="14.25" x14ac:dyDescent="0.2">
      <c r="A48" s="67"/>
      <c r="B48" s="127">
        <f>'Chart of Accounts'!A46</f>
        <v>5026</v>
      </c>
      <c r="C48" s="127" t="str">
        <f>'Chart of Accounts'!B46</f>
        <v>Expense 26</v>
      </c>
      <c r="D48" s="137"/>
      <c r="E48" s="128">
        <f>'GL-MAY'!D331-'GL-MAY'!E331</f>
        <v>0</v>
      </c>
      <c r="F48" s="124"/>
      <c r="G48" s="136"/>
    </row>
    <row r="49" spans="1:7" ht="14.25" x14ac:dyDescent="0.2">
      <c r="A49" s="67"/>
      <c r="B49" s="127">
        <f>'Chart of Accounts'!A47</f>
        <v>5027</v>
      </c>
      <c r="C49" s="127" t="str">
        <f>'Chart of Accounts'!B47</f>
        <v>Expense 27</v>
      </c>
      <c r="D49" s="137"/>
      <c r="E49" s="128">
        <f>'GL-MAY'!D340-'GL-MAY'!E340</f>
        <v>0</v>
      </c>
      <c r="F49" s="124"/>
      <c r="G49" s="136"/>
    </row>
    <row r="50" spans="1:7" ht="14.25" x14ac:dyDescent="0.2">
      <c r="A50" s="67"/>
      <c r="B50" s="127">
        <f>'Chart of Accounts'!A48</f>
        <v>5028</v>
      </c>
      <c r="C50" s="127" t="str">
        <f>'Chart of Accounts'!B48</f>
        <v>Expense 28</v>
      </c>
      <c r="D50" s="137"/>
      <c r="E50" s="128">
        <f>'GL-MAY'!D349-'GL-MAY'!E349</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253.21999999999997</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D4"/>
  </mergeCells>
  <pageMargins left="0.75" right="0.75" top="1" bottom="1" header="0.5" footer="0.5"/>
  <pageSetup scale="78" orientation="portrait" horizontalDpi="4294967293"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FF0000"/>
    <pageSetUpPr fitToPage="1"/>
  </sheetPr>
  <dimension ref="A1:G392"/>
  <sheetViews>
    <sheetView workbookViewId="0">
      <selection activeCell="D6" sqref="D6:E6"/>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50</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'GL-MAY'!F355</f>
        <v>4946.6000000000004</v>
      </c>
    </row>
    <row r="10" spans="1:6" x14ac:dyDescent="0.2">
      <c r="A10" s="181"/>
      <c r="B10" s="182"/>
      <c r="C10" s="183"/>
      <c r="D10" s="184"/>
      <c r="E10" s="185"/>
      <c r="F10" s="152">
        <f>E10-D10+F9</f>
        <v>4946.6000000000004</v>
      </c>
    </row>
    <row r="11" spans="1:6" x14ac:dyDescent="0.2">
      <c r="A11" s="181"/>
      <c r="B11" s="182"/>
      <c r="C11" s="183"/>
      <c r="D11" s="184"/>
      <c r="E11" s="185"/>
      <c r="F11" s="152">
        <f>E11-D11+F10</f>
        <v>4946.6000000000004</v>
      </c>
    </row>
    <row r="12" spans="1:6" x14ac:dyDescent="0.2">
      <c r="A12" s="181"/>
      <c r="B12" s="182"/>
      <c r="C12" s="183"/>
      <c r="D12" s="184"/>
      <c r="E12" s="185"/>
      <c r="F12" s="152">
        <f>E12-D12+F11</f>
        <v>4946.6000000000004</v>
      </c>
    </row>
    <row r="13" spans="1:6" x14ac:dyDescent="0.2">
      <c r="A13" s="181"/>
      <c r="B13" s="186"/>
      <c r="C13" s="183"/>
      <c r="D13" s="184"/>
      <c r="E13" s="185"/>
      <c r="F13" s="152">
        <f>E13-D13+F12</f>
        <v>4946.6000000000004</v>
      </c>
    </row>
    <row r="14" spans="1:6" x14ac:dyDescent="0.2">
      <c r="A14" s="181"/>
      <c r="B14" s="187"/>
      <c r="C14" s="183"/>
      <c r="D14" s="184"/>
      <c r="E14" s="185"/>
      <c r="F14" s="152">
        <f>E14-D14+F13</f>
        <v>4946.6000000000004</v>
      </c>
    </row>
    <row r="15" spans="1:6" ht="14.25" x14ac:dyDescent="0.2">
      <c r="A15" s="29"/>
      <c r="B15" s="30" t="s">
        <v>9</v>
      </c>
      <c r="C15" s="31"/>
      <c r="D15" s="153">
        <f>SUM(D10:D14)</f>
        <v>0</v>
      </c>
      <c r="E15" s="154">
        <f>SUM(E10:E14)</f>
        <v>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4946.6000000000004</v>
      </c>
    </row>
    <row r="20" spans="1:6" x14ac:dyDescent="0.2">
      <c r="A20" s="181"/>
      <c r="B20" s="187"/>
      <c r="C20" s="183"/>
      <c r="D20" s="184"/>
      <c r="E20" s="185"/>
      <c r="F20" s="152">
        <f>E20-D20+F19</f>
        <v>4946.6000000000004</v>
      </c>
    </row>
    <row r="21" spans="1:6" x14ac:dyDescent="0.2">
      <c r="A21" s="181"/>
      <c r="B21" s="187"/>
      <c r="C21" s="183"/>
      <c r="D21" s="184"/>
      <c r="E21" s="185"/>
      <c r="F21" s="152">
        <f>E21-D21+F20</f>
        <v>4946.6000000000004</v>
      </c>
    </row>
    <row r="22" spans="1:6" x14ac:dyDescent="0.2">
      <c r="A22" s="181"/>
      <c r="B22" s="187"/>
      <c r="C22" s="183"/>
      <c r="D22" s="184"/>
      <c r="E22" s="185"/>
      <c r="F22" s="152">
        <f>E22-D22+F21</f>
        <v>4946.6000000000004</v>
      </c>
    </row>
    <row r="23" spans="1:6" x14ac:dyDescent="0.2">
      <c r="A23" s="181"/>
      <c r="B23" s="187"/>
      <c r="C23" s="183"/>
      <c r="D23" s="184"/>
      <c r="E23" s="185"/>
      <c r="F23" s="152">
        <f>E23-D23+F22</f>
        <v>4946.6000000000004</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4946.6000000000004</v>
      </c>
    </row>
    <row r="29" spans="1:6" x14ac:dyDescent="0.2">
      <c r="A29" s="181"/>
      <c r="B29" s="187"/>
      <c r="C29" s="183"/>
      <c r="D29" s="184"/>
      <c r="E29" s="185"/>
      <c r="F29" s="152">
        <f>E29-D29+F28</f>
        <v>4946.6000000000004</v>
      </c>
    </row>
    <row r="30" spans="1:6" x14ac:dyDescent="0.2">
      <c r="A30" s="181"/>
      <c r="B30" s="187"/>
      <c r="C30" s="183"/>
      <c r="D30" s="184"/>
      <c r="E30" s="185"/>
      <c r="F30" s="152">
        <f>E30-D30+F29</f>
        <v>4946.6000000000004</v>
      </c>
    </row>
    <row r="31" spans="1:6" x14ac:dyDescent="0.2">
      <c r="A31" s="181"/>
      <c r="B31" s="187"/>
      <c r="C31" s="183"/>
      <c r="D31" s="184"/>
      <c r="E31" s="185"/>
      <c r="F31" s="152">
        <f>E31-D31+F30</f>
        <v>4946.6000000000004</v>
      </c>
    </row>
    <row r="32" spans="1:6" x14ac:dyDescent="0.2">
      <c r="A32" s="181"/>
      <c r="B32" s="187"/>
      <c r="C32" s="183"/>
      <c r="D32" s="184"/>
      <c r="E32" s="185"/>
      <c r="F32" s="152">
        <f>E32-D32+F31</f>
        <v>4946.6000000000004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x14ac:dyDescent="0.25">
      <c r="A35" s="75"/>
      <c r="B35" s="32"/>
      <c r="C35" s="8"/>
      <c r="D35" s="156"/>
      <c r="E35" s="157"/>
      <c r="F35" s="157"/>
      <c r="G35" s="4"/>
    </row>
    <row r="36" spans="1:7" ht="18" customHeight="1" x14ac:dyDescent="0.25">
      <c r="A36" s="90">
        <f>'Chart of Accounts'!A9</f>
        <v>4004</v>
      </c>
      <c r="B36" s="90" t="str">
        <f>'Chart of Accounts'!B9</f>
        <v>Income 4</v>
      </c>
      <c r="C36" s="8"/>
      <c r="D36" s="158"/>
      <c r="E36" s="159"/>
      <c r="F36" s="160"/>
    </row>
    <row r="37" spans="1:7" ht="14.25" x14ac:dyDescent="0.2">
      <c r="A37" s="93"/>
      <c r="B37" s="74" t="s">
        <v>8</v>
      </c>
      <c r="C37" s="22"/>
      <c r="D37" s="161"/>
      <c r="E37" s="162"/>
      <c r="F37" s="163">
        <f>F32</f>
        <v>4946.6000000000004</v>
      </c>
    </row>
    <row r="38" spans="1:7" x14ac:dyDescent="0.2">
      <c r="A38" s="181"/>
      <c r="B38" s="187"/>
      <c r="C38" s="183"/>
      <c r="D38" s="184"/>
      <c r="E38" s="185"/>
      <c r="F38" s="152">
        <f>E38-D38+F37</f>
        <v>4946.6000000000004</v>
      </c>
    </row>
    <row r="39" spans="1:7" x14ac:dyDescent="0.2">
      <c r="A39" s="181"/>
      <c r="B39" s="187"/>
      <c r="C39" s="183"/>
      <c r="D39" s="184"/>
      <c r="E39" s="185"/>
      <c r="F39" s="152">
        <f>E39-D39+F38</f>
        <v>4946.6000000000004</v>
      </c>
    </row>
    <row r="40" spans="1:7" x14ac:dyDescent="0.2">
      <c r="A40" s="181"/>
      <c r="B40" s="187"/>
      <c r="C40" s="183"/>
      <c r="D40" s="184"/>
      <c r="E40" s="185"/>
      <c r="F40" s="152">
        <f>E40-D40+F39</f>
        <v>4946.6000000000004</v>
      </c>
    </row>
    <row r="41" spans="1:7" x14ac:dyDescent="0.2">
      <c r="A41" s="181"/>
      <c r="B41" s="187"/>
      <c r="C41" s="183"/>
      <c r="D41" s="184"/>
      <c r="E41" s="185"/>
      <c r="F41" s="152">
        <f>E41-D41+F40</f>
        <v>4946.6000000000004</v>
      </c>
    </row>
    <row r="42" spans="1:7" x14ac:dyDescent="0.2">
      <c r="A42" s="92"/>
      <c r="B42" s="30" t="s">
        <v>9</v>
      </c>
      <c r="C42" s="31"/>
      <c r="D42" s="153">
        <f>SUM(D38:D41)</f>
        <v>0</v>
      </c>
      <c r="E42" s="154">
        <f>SUM(E38:E41)</f>
        <v>0</v>
      </c>
      <c r="F42" s="152"/>
    </row>
    <row r="43" spans="1:7" s="1" customFormat="1" ht="15.75" x14ac:dyDescent="0.25">
      <c r="A43" s="75"/>
      <c r="B43" s="32"/>
      <c r="C43" s="8"/>
      <c r="D43" s="156"/>
      <c r="E43" s="157"/>
      <c r="F43" s="157"/>
      <c r="G43" s="4"/>
    </row>
    <row r="44" spans="1:7" s="1" customFormat="1" ht="15.75" x14ac:dyDescent="0.25">
      <c r="A44" s="75"/>
      <c r="B44" s="32"/>
      <c r="C44" s="8"/>
      <c r="D44" s="156"/>
      <c r="E44" s="157"/>
      <c r="F44" s="157"/>
      <c r="G44" s="4"/>
    </row>
    <row r="45" spans="1:7" ht="18" customHeight="1" x14ac:dyDescent="0.25">
      <c r="A45" s="90">
        <f>'Chart of Accounts'!A10</f>
        <v>4005</v>
      </c>
      <c r="B45" s="90" t="str">
        <f>'Chart of Accounts'!B10</f>
        <v>Income 5</v>
      </c>
      <c r="C45" s="8"/>
      <c r="D45" s="156"/>
      <c r="E45" s="157"/>
      <c r="F45" s="160"/>
    </row>
    <row r="46" spans="1:7" ht="18" customHeight="1" x14ac:dyDescent="0.2">
      <c r="A46" s="91"/>
      <c r="B46" s="74" t="s">
        <v>8</v>
      </c>
      <c r="C46" s="22"/>
      <c r="D46" s="161"/>
      <c r="E46" s="162"/>
      <c r="F46" s="163">
        <f>F41</f>
        <v>4946.6000000000004</v>
      </c>
    </row>
    <row r="47" spans="1:7" ht="12.75" customHeight="1" x14ac:dyDescent="0.2">
      <c r="A47" s="181"/>
      <c r="B47" s="187"/>
      <c r="C47" s="183"/>
      <c r="D47" s="184"/>
      <c r="E47" s="188"/>
      <c r="F47" s="152">
        <f>E47-D47+F46</f>
        <v>4946.6000000000004</v>
      </c>
    </row>
    <row r="48" spans="1:7" ht="12.75" customHeight="1" x14ac:dyDescent="0.2">
      <c r="A48" s="181"/>
      <c r="B48" s="187"/>
      <c r="C48" s="183"/>
      <c r="D48" s="184"/>
      <c r="E48" s="188"/>
      <c r="F48" s="152">
        <f>E48-D48+F47</f>
        <v>4946.6000000000004</v>
      </c>
    </row>
    <row r="49" spans="1:7" ht="12.75" customHeight="1" x14ac:dyDescent="0.2">
      <c r="A49" s="181"/>
      <c r="B49" s="187"/>
      <c r="C49" s="183"/>
      <c r="D49" s="184"/>
      <c r="E49" s="185"/>
      <c r="F49" s="152">
        <f>E49-D49+F48</f>
        <v>4946.6000000000004</v>
      </c>
    </row>
    <row r="50" spans="1:7" x14ac:dyDescent="0.2">
      <c r="A50" s="181"/>
      <c r="B50" s="187"/>
      <c r="C50" s="183"/>
      <c r="D50" s="184"/>
      <c r="E50" s="185"/>
      <c r="F50" s="152">
        <f>E50-D50+F49</f>
        <v>4946.6000000000004</v>
      </c>
    </row>
    <row r="51" spans="1:7" x14ac:dyDescent="0.2">
      <c r="A51" s="80"/>
      <c r="B51" s="30" t="s">
        <v>9</v>
      </c>
      <c r="C51" s="31"/>
      <c r="D51" s="153">
        <f>SUM(D47:D50)</f>
        <v>0</v>
      </c>
      <c r="E51" s="154">
        <f>SUM(E47:E50)</f>
        <v>0</v>
      </c>
      <c r="F51" s="152"/>
    </row>
    <row r="52" spans="1:7" s="1" customFormat="1" ht="15.75" x14ac:dyDescent="0.25">
      <c r="A52" s="75"/>
      <c r="B52" s="32"/>
      <c r="C52" s="8"/>
      <c r="D52" s="156"/>
      <c r="E52" s="157"/>
      <c r="F52" s="157"/>
      <c r="G52" s="4"/>
    </row>
    <row r="53" spans="1:7" s="1" customFormat="1" ht="15.75" x14ac:dyDescent="0.25">
      <c r="A53" s="75"/>
      <c r="B53" s="32"/>
      <c r="C53" s="8"/>
      <c r="D53" s="156"/>
      <c r="E53" s="157"/>
      <c r="F53" s="157"/>
      <c r="G53" s="4"/>
    </row>
    <row r="54" spans="1:7" ht="18" customHeight="1" x14ac:dyDescent="0.25">
      <c r="A54" s="90">
        <f>'Chart of Accounts'!A11</f>
        <v>4006</v>
      </c>
      <c r="B54" s="90" t="str">
        <f>'Chart of Accounts'!B11</f>
        <v>Income 6</v>
      </c>
      <c r="C54" s="8"/>
      <c r="D54" s="156"/>
      <c r="E54" s="157"/>
      <c r="F54" s="160"/>
    </row>
    <row r="55" spans="1:7" ht="18" customHeight="1" x14ac:dyDescent="0.2">
      <c r="A55" s="91"/>
      <c r="B55" s="74" t="s">
        <v>8</v>
      </c>
      <c r="C55" s="22"/>
      <c r="D55" s="161"/>
      <c r="E55" s="162"/>
      <c r="F55" s="163">
        <f>F50</f>
        <v>4946.6000000000004</v>
      </c>
    </row>
    <row r="56" spans="1:7" ht="12.75" customHeight="1" x14ac:dyDescent="0.2">
      <c r="A56" s="181"/>
      <c r="B56" s="187"/>
      <c r="C56" s="183"/>
      <c r="D56" s="184"/>
      <c r="E56" s="188"/>
      <c r="F56" s="152">
        <f>E56-D56+F55</f>
        <v>4946.6000000000004</v>
      </c>
    </row>
    <row r="57" spans="1:7" ht="12.75" customHeight="1" x14ac:dyDescent="0.2">
      <c r="A57" s="181"/>
      <c r="B57" s="187"/>
      <c r="C57" s="183"/>
      <c r="D57" s="184"/>
      <c r="E57" s="188"/>
      <c r="F57" s="152">
        <f>E57-D57+F56</f>
        <v>4946.6000000000004</v>
      </c>
    </row>
    <row r="58" spans="1:7" x14ac:dyDescent="0.2">
      <c r="A58" s="181"/>
      <c r="B58" s="187"/>
      <c r="C58" s="183"/>
      <c r="D58" s="184"/>
      <c r="E58" s="185"/>
      <c r="F58" s="152">
        <f>E58-D58+F57</f>
        <v>4946.6000000000004</v>
      </c>
    </row>
    <row r="59" spans="1:7" x14ac:dyDescent="0.2">
      <c r="A59" s="181"/>
      <c r="B59" s="187"/>
      <c r="C59" s="183"/>
      <c r="D59" s="184"/>
      <c r="E59" s="185"/>
      <c r="F59" s="152">
        <f>E59-D59+F58</f>
        <v>4946.6000000000004</v>
      </c>
    </row>
    <row r="60" spans="1:7" x14ac:dyDescent="0.2">
      <c r="A60" s="92"/>
      <c r="B60" s="30" t="s">
        <v>9</v>
      </c>
      <c r="C60" s="31"/>
      <c r="D60" s="153">
        <f>SUM(D56:D59)</f>
        <v>0</v>
      </c>
      <c r="E60" s="154">
        <f>SUM(E56:E59)</f>
        <v>0</v>
      </c>
      <c r="F60" s="152"/>
    </row>
    <row r="61" spans="1:7" s="1" customFormat="1" ht="15.75" x14ac:dyDescent="0.25">
      <c r="A61" s="75"/>
      <c r="B61" s="32"/>
      <c r="C61" s="8"/>
      <c r="D61" s="156"/>
      <c r="E61" s="157"/>
      <c r="F61" s="157"/>
      <c r="G61" s="4"/>
    </row>
    <row r="62" spans="1:7" s="1" customFormat="1" ht="15.75" x14ac:dyDescent="0.25">
      <c r="A62" s="75"/>
      <c r="B62" s="32"/>
      <c r="C62" s="8"/>
      <c r="D62" s="156"/>
      <c r="E62" s="157"/>
      <c r="F62" s="157"/>
      <c r="G62" s="4"/>
    </row>
    <row r="63" spans="1:7" ht="18" customHeight="1" x14ac:dyDescent="0.25">
      <c r="A63" s="90">
        <f>'Chart of Accounts'!A12</f>
        <v>4007</v>
      </c>
      <c r="B63" s="90" t="str">
        <f>'Chart of Accounts'!B12</f>
        <v>Income 7</v>
      </c>
      <c r="C63" s="8"/>
      <c r="D63" s="156"/>
      <c r="E63" s="157"/>
      <c r="F63" s="160"/>
    </row>
    <row r="64" spans="1:7" s="1" customFormat="1" ht="18" customHeight="1" x14ac:dyDescent="0.2">
      <c r="A64" s="91"/>
      <c r="B64" s="74" t="s">
        <v>8</v>
      </c>
      <c r="C64" s="22"/>
      <c r="D64" s="161"/>
      <c r="E64" s="162"/>
      <c r="F64" s="163">
        <f>F59</f>
        <v>4946.6000000000004</v>
      </c>
      <c r="G64" s="4"/>
    </row>
    <row r="65" spans="1:7" s="1" customFormat="1" ht="12.75" customHeight="1" x14ac:dyDescent="0.2">
      <c r="A65" s="181"/>
      <c r="B65" s="187"/>
      <c r="C65" s="183"/>
      <c r="D65" s="184"/>
      <c r="E65" s="188"/>
      <c r="F65" s="152">
        <f>E65-D65+F64</f>
        <v>4946.6000000000004</v>
      </c>
      <c r="G65" s="4"/>
    </row>
    <row r="66" spans="1:7" s="1" customFormat="1" ht="12.75" customHeight="1" x14ac:dyDescent="0.2">
      <c r="A66" s="181"/>
      <c r="B66" s="187"/>
      <c r="C66" s="183"/>
      <c r="D66" s="184"/>
      <c r="E66" s="188"/>
      <c r="F66" s="152">
        <f>E66-D66+F65</f>
        <v>4946.6000000000004</v>
      </c>
      <c r="G66" s="4"/>
    </row>
    <row r="67" spans="1:7" x14ac:dyDescent="0.2">
      <c r="A67" s="181"/>
      <c r="B67" s="187"/>
      <c r="C67" s="183"/>
      <c r="D67" s="184"/>
      <c r="E67" s="185"/>
      <c r="F67" s="152">
        <f>E67-D67+F66</f>
        <v>4946.6000000000004</v>
      </c>
    </row>
    <row r="68" spans="1:7" x14ac:dyDescent="0.2">
      <c r="A68" s="181"/>
      <c r="B68" s="187"/>
      <c r="C68" s="183"/>
      <c r="D68" s="184"/>
      <c r="E68" s="185"/>
      <c r="F68" s="152">
        <f>E68-D68+F67</f>
        <v>4946.6000000000004</v>
      </c>
    </row>
    <row r="69" spans="1:7" x14ac:dyDescent="0.2">
      <c r="A69" s="92"/>
      <c r="B69" s="30" t="s">
        <v>9</v>
      </c>
      <c r="C69" s="31"/>
      <c r="D69" s="153">
        <f>SUM(D65:D68)</f>
        <v>0</v>
      </c>
      <c r="E69" s="154">
        <f>SUM(E65:E68)</f>
        <v>0</v>
      </c>
      <c r="F69" s="152"/>
    </row>
    <row r="70" spans="1:7" s="1" customFormat="1" ht="15.75" x14ac:dyDescent="0.25">
      <c r="A70" s="75"/>
      <c r="B70" s="32"/>
      <c r="C70" s="26"/>
      <c r="D70" s="156"/>
      <c r="E70" s="157"/>
      <c r="F70" s="157"/>
      <c r="G70" s="4"/>
    </row>
    <row r="71" spans="1:7" s="1" customFormat="1" ht="15.75" x14ac:dyDescent="0.25">
      <c r="A71" s="75"/>
      <c r="B71" s="32"/>
      <c r="C71" s="26"/>
      <c r="D71" s="156"/>
      <c r="E71" s="157"/>
      <c r="F71" s="157"/>
      <c r="G71" s="4"/>
    </row>
    <row r="72" spans="1:7" ht="18" customHeight="1" x14ac:dyDescent="0.25">
      <c r="A72" s="90">
        <f>'Chart of Accounts'!A13</f>
        <v>4008</v>
      </c>
      <c r="B72" s="90" t="str">
        <f>'Chart of Accounts'!B13</f>
        <v>Income 8</v>
      </c>
      <c r="C72" s="8"/>
      <c r="D72" s="156"/>
      <c r="E72" s="157"/>
      <c r="F72" s="160"/>
    </row>
    <row r="73" spans="1:7" s="1" customFormat="1" ht="18" customHeight="1" x14ac:dyDescent="0.2">
      <c r="A73" s="91"/>
      <c r="B73" s="74" t="s">
        <v>8</v>
      </c>
      <c r="C73" s="22"/>
      <c r="D73" s="161"/>
      <c r="E73" s="162"/>
      <c r="F73" s="163">
        <f>F68</f>
        <v>4946.6000000000004</v>
      </c>
      <c r="G73" s="4"/>
    </row>
    <row r="74" spans="1:7" s="1" customFormat="1" ht="12.75" customHeight="1" x14ac:dyDescent="0.2">
      <c r="A74" s="181"/>
      <c r="B74" s="187"/>
      <c r="C74" s="183"/>
      <c r="D74" s="184"/>
      <c r="E74" s="188"/>
      <c r="F74" s="152">
        <f>E74-D74+F73</f>
        <v>4946.6000000000004</v>
      </c>
      <c r="G74" s="4"/>
    </row>
    <row r="75" spans="1:7" s="1" customFormat="1" ht="12.75" customHeight="1" x14ac:dyDescent="0.2">
      <c r="A75" s="181"/>
      <c r="B75" s="187"/>
      <c r="C75" s="183"/>
      <c r="D75" s="184"/>
      <c r="E75" s="188"/>
      <c r="F75" s="152">
        <f>E75-D75+F74</f>
        <v>4946.6000000000004</v>
      </c>
      <c r="G75" s="4"/>
    </row>
    <row r="76" spans="1:7" x14ac:dyDescent="0.2">
      <c r="A76" s="181"/>
      <c r="B76" s="187"/>
      <c r="C76" s="183"/>
      <c r="D76" s="184"/>
      <c r="E76" s="185"/>
      <c r="F76" s="152">
        <f>E76-D76+F75</f>
        <v>4946.6000000000004</v>
      </c>
    </row>
    <row r="77" spans="1:7" x14ac:dyDescent="0.2">
      <c r="A77" s="181"/>
      <c r="B77" s="187"/>
      <c r="C77" s="183"/>
      <c r="D77" s="184"/>
      <c r="E77" s="185"/>
      <c r="F77" s="152">
        <f>E77-D77+F76</f>
        <v>4946.6000000000004</v>
      </c>
    </row>
    <row r="78" spans="1:7" x14ac:dyDescent="0.2">
      <c r="A78" s="92"/>
      <c r="B78" s="30" t="s">
        <v>9</v>
      </c>
      <c r="C78" s="31"/>
      <c r="D78" s="153">
        <f>SUM(D74:D77)</f>
        <v>0</v>
      </c>
      <c r="E78" s="154">
        <f>SUM(E74:E77)</f>
        <v>0</v>
      </c>
      <c r="F78" s="152"/>
    </row>
    <row r="79" spans="1:7" s="1" customFormat="1" ht="15.75" x14ac:dyDescent="0.25">
      <c r="A79" s="75"/>
      <c r="B79" s="32"/>
      <c r="C79" s="26"/>
      <c r="D79" s="156"/>
      <c r="E79" s="157"/>
      <c r="F79" s="157"/>
      <c r="G79" s="4"/>
    </row>
    <row r="80" spans="1:7" s="1" customFormat="1" ht="15.75" x14ac:dyDescent="0.25">
      <c r="A80" s="87"/>
      <c r="B80" s="32"/>
      <c r="C80" s="26"/>
      <c r="D80" s="156"/>
      <c r="E80" s="157"/>
      <c r="F80" s="157"/>
      <c r="G80" s="4"/>
    </row>
    <row r="81" spans="1:7" s="1" customFormat="1" ht="15.75" x14ac:dyDescent="0.25">
      <c r="A81" s="90">
        <f>'Chart of Accounts'!A14</f>
        <v>4009</v>
      </c>
      <c r="B81" s="90" t="str">
        <f>'Chart of Accounts'!B14</f>
        <v>Income 9</v>
      </c>
      <c r="C81" s="8"/>
      <c r="D81" s="156"/>
      <c r="E81" s="157"/>
      <c r="F81" s="160"/>
      <c r="G81" s="4"/>
    </row>
    <row r="82" spans="1:7" s="1" customFormat="1" x14ac:dyDescent="0.2">
      <c r="A82" s="91"/>
      <c r="B82" s="74" t="s">
        <v>8</v>
      </c>
      <c r="C82" s="22"/>
      <c r="D82" s="161"/>
      <c r="E82" s="162"/>
      <c r="F82" s="163">
        <f>F77</f>
        <v>4946.6000000000004</v>
      </c>
      <c r="G82" s="4"/>
    </row>
    <row r="83" spans="1:7" s="1" customFormat="1" ht="12.75" customHeight="1" x14ac:dyDescent="0.2">
      <c r="A83" s="181"/>
      <c r="B83" s="187"/>
      <c r="C83" s="183"/>
      <c r="D83" s="184"/>
      <c r="E83" s="188"/>
      <c r="F83" s="152">
        <f>E83-D83+F82</f>
        <v>4946.6000000000004</v>
      </c>
      <c r="G83" s="4"/>
    </row>
    <row r="84" spans="1:7" s="1" customFormat="1" ht="12.75" customHeight="1" x14ac:dyDescent="0.2">
      <c r="A84" s="181"/>
      <c r="B84" s="187"/>
      <c r="C84" s="183"/>
      <c r="D84" s="184"/>
      <c r="E84" s="188"/>
      <c r="F84" s="152">
        <f>E84-D84+F83</f>
        <v>4946.6000000000004</v>
      </c>
      <c r="G84" s="4"/>
    </row>
    <row r="85" spans="1:7" s="1" customFormat="1" x14ac:dyDescent="0.2">
      <c r="A85" s="181"/>
      <c r="B85" s="187"/>
      <c r="C85" s="183"/>
      <c r="D85" s="184"/>
      <c r="E85" s="185"/>
      <c r="F85" s="152">
        <f>E85-D85+F84</f>
        <v>4946.6000000000004</v>
      </c>
      <c r="G85" s="4"/>
    </row>
    <row r="86" spans="1:7" s="1" customFormat="1" x14ac:dyDescent="0.2">
      <c r="A86" s="181"/>
      <c r="B86" s="187"/>
      <c r="C86" s="183"/>
      <c r="D86" s="184"/>
      <c r="E86" s="185"/>
      <c r="F86" s="152">
        <f>E86-D86+F85</f>
        <v>4946.6000000000004</v>
      </c>
      <c r="G86" s="4"/>
    </row>
    <row r="87" spans="1:7" s="1" customFormat="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4946.6000000000004</v>
      </c>
      <c r="G92" s="4"/>
    </row>
    <row r="93" spans="1:7" s="1" customFormat="1" ht="12.75" customHeight="1" x14ac:dyDescent="0.2">
      <c r="A93" s="189"/>
      <c r="B93" s="190"/>
      <c r="C93" s="183"/>
      <c r="D93" s="184"/>
      <c r="E93" s="188"/>
      <c r="F93" s="152">
        <f>E93-D93+F92</f>
        <v>4946.6000000000004</v>
      </c>
      <c r="G93" s="4"/>
    </row>
    <row r="94" spans="1:7" s="1" customFormat="1" ht="12.75" customHeight="1" x14ac:dyDescent="0.2">
      <c r="A94" s="189"/>
      <c r="B94" s="187"/>
      <c r="C94" s="183"/>
      <c r="D94" s="184"/>
      <c r="E94" s="188"/>
      <c r="F94" s="152">
        <f>E94-D94+F93</f>
        <v>4946.6000000000004</v>
      </c>
      <c r="G94" s="4"/>
    </row>
    <row r="95" spans="1:7" s="1" customFormat="1" x14ac:dyDescent="0.2">
      <c r="A95" s="189"/>
      <c r="B95" s="187"/>
      <c r="C95" s="183"/>
      <c r="D95" s="184"/>
      <c r="E95" s="185"/>
      <c r="F95" s="152">
        <f>E95-D95+F94</f>
        <v>4946.6000000000004</v>
      </c>
      <c r="G95" s="4"/>
    </row>
    <row r="96" spans="1:7" s="1" customFormat="1" x14ac:dyDescent="0.2">
      <c r="A96" s="189"/>
      <c r="B96" s="187"/>
      <c r="C96" s="183"/>
      <c r="D96" s="184"/>
      <c r="E96" s="185"/>
      <c r="F96" s="152">
        <f>E96-D96+F95</f>
        <v>4946.6000000000004</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4946.6000000000004</v>
      </c>
      <c r="G101" s="4"/>
    </row>
    <row r="102" spans="1:7" s="1" customFormat="1" ht="12.75" customHeight="1" x14ac:dyDescent="0.2">
      <c r="A102" s="189"/>
      <c r="B102" s="187"/>
      <c r="C102" s="183"/>
      <c r="D102" s="184"/>
      <c r="E102" s="188"/>
      <c r="F102" s="152">
        <f>E102-D102+F101</f>
        <v>4946.6000000000004</v>
      </c>
      <c r="G102" s="4"/>
    </row>
    <row r="103" spans="1:7" s="1" customFormat="1" ht="12.75" customHeight="1" x14ac:dyDescent="0.2">
      <c r="A103" s="189"/>
      <c r="B103" s="187"/>
      <c r="C103" s="183"/>
      <c r="D103" s="184"/>
      <c r="E103" s="188"/>
      <c r="F103" s="152">
        <f>E103-D103+F102</f>
        <v>4946.6000000000004</v>
      </c>
      <c r="G103" s="4"/>
    </row>
    <row r="104" spans="1:7" x14ac:dyDescent="0.2">
      <c r="A104" s="189"/>
      <c r="B104" s="187"/>
      <c r="C104" s="183"/>
      <c r="D104" s="184"/>
      <c r="E104" s="185"/>
      <c r="F104" s="152">
        <f>E104-D104+F103</f>
        <v>4946.6000000000004</v>
      </c>
    </row>
    <row r="105" spans="1:7" x14ac:dyDescent="0.2">
      <c r="A105" s="189"/>
      <c r="B105" s="187"/>
      <c r="C105" s="183"/>
      <c r="D105" s="184"/>
      <c r="E105" s="185"/>
      <c r="F105" s="152">
        <f>E105-D105+F104</f>
        <v>4946.6000000000004</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4946.6000000000004</v>
      </c>
      <c r="G110" s="33"/>
    </row>
    <row r="111" spans="1:7" s="34" customFormat="1" x14ac:dyDescent="0.2">
      <c r="A111" s="189"/>
      <c r="B111" s="187"/>
      <c r="C111" s="183"/>
      <c r="D111" s="184"/>
      <c r="E111" s="188"/>
      <c r="F111" s="152">
        <f>E111-D111+F110</f>
        <v>4946.6000000000004</v>
      </c>
      <c r="G111" s="33"/>
    </row>
    <row r="112" spans="1:7" s="34" customFormat="1" x14ac:dyDescent="0.2">
      <c r="A112" s="189"/>
      <c r="B112" s="187"/>
      <c r="C112" s="183"/>
      <c r="D112" s="184"/>
      <c r="E112" s="188"/>
      <c r="F112" s="152">
        <f>E112-D112+F111</f>
        <v>4946.6000000000004</v>
      </c>
      <c r="G112" s="33"/>
    </row>
    <row r="113" spans="1:7" s="34" customFormat="1" x14ac:dyDescent="0.2">
      <c r="A113" s="189"/>
      <c r="B113" s="187"/>
      <c r="C113" s="183"/>
      <c r="D113" s="184"/>
      <c r="E113" s="185"/>
      <c r="F113" s="152">
        <f>E113-D113+F112</f>
        <v>4946.6000000000004</v>
      </c>
      <c r="G113" s="33"/>
    </row>
    <row r="114" spans="1:7" s="34" customFormat="1" x14ac:dyDescent="0.2">
      <c r="A114" s="189"/>
      <c r="B114" s="187"/>
      <c r="C114" s="183"/>
      <c r="D114" s="184"/>
      <c r="E114" s="185"/>
      <c r="F114" s="152">
        <f>E114-D114+F113</f>
        <v>4946.6000000000004</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4946.6000000000004</v>
      </c>
      <c r="G119" s="33"/>
    </row>
    <row r="120" spans="1:7" s="34" customFormat="1" x14ac:dyDescent="0.2">
      <c r="A120" s="189"/>
      <c r="B120" s="187"/>
      <c r="C120" s="183"/>
      <c r="D120" s="184"/>
      <c r="E120" s="188"/>
      <c r="F120" s="152">
        <f>E120-D120+F119</f>
        <v>4946.6000000000004</v>
      </c>
      <c r="G120" s="33"/>
    </row>
    <row r="121" spans="1:7" s="34" customFormat="1" x14ac:dyDescent="0.2">
      <c r="A121" s="189"/>
      <c r="B121" s="187"/>
      <c r="C121" s="183"/>
      <c r="D121" s="184"/>
      <c r="E121" s="188"/>
      <c r="F121" s="152">
        <f>E121-D121+F120</f>
        <v>4946.6000000000004</v>
      </c>
      <c r="G121" s="33"/>
    </row>
    <row r="122" spans="1:7" s="34" customFormat="1" x14ac:dyDescent="0.2">
      <c r="A122" s="189"/>
      <c r="B122" s="187"/>
      <c r="C122" s="183"/>
      <c r="D122" s="184"/>
      <c r="E122" s="185"/>
      <c r="F122" s="152">
        <f>E122-D122+F121</f>
        <v>4946.6000000000004</v>
      </c>
      <c r="G122" s="33"/>
    </row>
    <row r="123" spans="1:7" s="34" customFormat="1" x14ac:dyDescent="0.2">
      <c r="A123" s="189"/>
      <c r="B123" s="187"/>
      <c r="C123" s="183"/>
      <c r="D123" s="184"/>
      <c r="E123" s="185"/>
      <c r="F123" s="152">
        <f>E123-D123+F122</f>
        <v>4946.6000000000004</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4946.6000000000004</v>
      </c>
      <c r="G128" s="33"/>
    </row>
    <row r="129" spans="1:7" s="34" customFormat="1" x14ac:dyDescent="0.2">
      <c r="A129" s="189"/>
      <c r="B129" s="187"/>
      <c r="C129" s="183"/>
      <c r="D129" s="184"/>
      <c r="E129" s="188"/>
      <c r="F129" s="152">
        <f>E129-D129+F128</f>
        <v>4946.6000000000004</v>
      </c>
      <c r="G129" s="33"/>
    </row>
    <row r="130" spans="1:7" s="34" customFormat="1" x14ac:dyDescent="0.2">
      <c r="A130" s="189"/>
      <c r="B130" s="187"/>
      <c r="C130" s="183"/>
      <c r="D130" s="184"/>
      <c r="E130" s="188"/>
      <c r="F130" s="152">
        <f>E130-D130+F129</f>
        <v>4946.6000000000004</v>
      </c>
      <c r="G130" s="33"/>
    </row>
    <row r="131" spans="1:7" s="34" customFormat="1" x14ac:dyDescent="0.2">
      <c r="A131" s="189"/>
      <c r="B131" s="187"/>
      <c r="C131" s="183"/>
      <c r="D131" s="184"/>
      <c r="E131" s="185"/>
      <c r="F131" s="152">
        <f>E131-D131+F130</f>
        <v>4946.6000000000004</v>
      </c>
      <c r="G131" s="33"/>
    </row>
    <row r="132" spans="1:7" s="34" customFormat="1" x14ac:dyDescent="0.2">
      <c r="A132" s="189"/>
      <c r="B132" s="187"/>
      <c r="C132" s="183"/>
      <c r="D132" s="184"/>
      <c r="E132" s="185"/>
      <c r="F132" s="152">
        <f>E132-D132+F131</f>
        <v>4946.6000000000004</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4946.6000000000004</v>
      </c>
      <c r="G137" s="33"/>
    </row>
    <row r="138" spans="1:7" s="34" customFormat="1" x14ac:dyDescent="0.2">
      <c r="A138" s="189"/>
      <c r="B138" s="187"/>
      <c r="C138" s="183"/>
      <c r="D138" s="184"/>
      <c r="E138" s="188"/>
      <c r="F138" s="152">
        <f>E138-D138+F137</f>
        <v>4946.6000000000004</v>
      </c>
      <c r="G138" s="33"/>
    </row>
    <row r="139" spans="1:7" s="34" customFormat="1" x14ac:dyDescent="0.2">
      <c r="A139" s="189"/>
      <c r="B139" s="187"/>
      <c r="C139" s="183"/>
      <c r="D139" s="184"/>
      <c r="E139" s="188"/>
      <c r="F139" s="152">
        <f>E139-D139+F138</f>
        <v>4946.6000000000004</v>
      </c>
      <c r="G139" s="33"/>
    </row>
    <row r="140" spans="1:7" s="34" customFormat="1" x14ac:dyDescent="0.2">
      <c r="A140" s="189"/>
      <c r="B140" s="187"/>
      <c r="C140" s="183"/>
      <c r="D140" s="184"/>
      <c r="E140" s="185"/>
      <c r="F140" s="152">
        <f>E140-D140+F139</f>
        <v>4946.6000000000004</v>
      </c>
      <c r="G140" s="33"/>
    </row>
    <row r="141" spans="1:7" s="34" customFormat="1" x14ac:dyDescent="0.2">
      <c r="A141" s="189"/>
      <c r="B141" s="187"/>
      <c r="C141" s="183"/>
      <c r="D141" s="184"/>
      <c r="E141" s="185"/>
      <c r="F141" s="152">
        <f>E141-D141+F140</f>
        <v>4946.6000000000004</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4946.6000000000004</v>
      </c>
      <c r="G146" s="33"/>
    </row>
    <row r="147" spans="1:7" s="34" customFormat="1" x14ac:dyDescent="0.2">
      <c r="A147" s="189"/>
      <c r="B147" s="187"/>
      <c r="C147" s="183"/>
      <c r="D147" s="184"/>
      <c r="E147" s="188"/>
      <c r="F147" s="152">
        <f>E147-D147+F146</f>
        <v>4946.6000000000004</v>
      </c>
      <c r="G147" s="33"/>
    </row>
    <row r="148" spans="1:7" s="34" customFormat="1" x14ac:dyDescent="0.2">
      <c r="A148" s="189"/>
      <c r="B148" s="187"/>
      <c r="C148" s="183"/>
      <c r="D148" s="184"/>
      <c r="E148" s="188"/>
      <c r="F148" s="152">
        <f>E148-D148+F147</f>
        <v>4946.6000000000004</v>
      </c>
      <c r="G148" s="33"/>
    </row>
    <row r="149" spans="1:7" s="34" customFormat="1" x14ac:dyDescent="0.2">
      <c r="A149" s="189"/>
      <c r="B149" s="187"/>
      <c r="C149" s="183"/>
      <c r="D149" s="184"/>
      <c r="E149" s="185"/>
      <c r="F149" s="152">
        <f>E149-D149+F148</f>
        <v>4946.6000000000004</v>
      </c>
      <c r="G149" s="33"/>
    </row>
    <row r="150" spans="1:7" s="34" customFormat="1" x14ac:dyDescent="0.2">
      <c r="A150" s="189"/>
      <c r="B150" s="187"/>
      <c r="C150" s="183"/>
      <c r="D150" s="184"/>
      <c r="E150" s="185"/>
      <c r="F150" s="152">
        <f>E150-D150+F149</f>
        <v>4946.6000000000004</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4946.6000000000004</v>
      </c>
      <c r="G155" s="33"/>
    </row>
    <row r="156" spans="1:7" s="34" customFormat="1" x14ac:dyDescent="0.2">
      <c r="A156" s="189"/>
      <c r="B156" s="187"/>
      <c r="C156" s="183"/>
      <c r="D156" s="184"/>
      <c r="E156" s="188"/>
      <c r="F156" s="152">
        <f>E156-D156+F155</f>
        <v>4946.6000000000004</v>
      </c>
      <c r="G156" s="33"/>
    </row>
    <row r="157" spans="1:7" s="34" customFormat="1" x14ac:dyDescent="0.2">
      <c r="A157" s="189"/>
      <c r="B157" s="187"/>
      <c r="C157" s="183"/>
      <c r="D157" s="184"/>
      <c r="E157" s="188"/>
      <c r="F157" s="152">
        <f>E157-D157+F156</f>
        <v>4946.6000000000004</v>
      </c>
      <c r="G157" s="33"/>
    </row>
    <row r="158" spans="1:7" s="34" customFormat="1" x14ac:dyDescent="0.2">
      <c r="A158" s="189"/>
      <c r="B158" s="187"/>
      <c r="C158" s="183"/>
      <c r="D158" s="184"/>
      <c r="E158" s="185"/>
      <c r="F158" s="152">
        <f>E158-D158+F157</f>
        <v>4946.6000000000004</v>
      </c>
      <c r="G158" s="33"/>
    </row>
    <row r="159" spans="1:7" s="34" customFormat="1" x14ac:dyDescent="0.2">
      <c r="A159" s="189"/>
      <c r="B159" s="187"/>
      <c r="C159" s="183"/>
      <c r="D159" s="184"/>
      <c r="E159" s="185"/>
      <c r="F159" s="152">
        <f>E159-D159+F158</f>
        <v>4946.6000000000004</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4946.6000000000004</v>
      </c>
      <c r="G164" s="33"/>
    </row>
    <row r="165" spans="1:7" s="34" customFormat="1" x14ac:dyDescent="0.2">
      <c r="A165" s="189"/>
      <c r="B165" s="187"/>
      <c r="C165" s="183"/>
      <c r="D165" s="184"/>
      <c r="E165" s="188"/>
      <c r="F165" s="152">
        <f>E165-D165+F164</f>
        <v>4946.6000000000004</v>
      </c>
      <c r="G165" s="33"/>
    </row>
    <row r="166" spans="1:7" s="34" customFormat="1" x14ac:dyDescent="0.2">
      <c r="A166" s="189"/>
      <c r="B166" s="187"/>
      <c r="C166" s="183"/>
      <c r="D166" s="184"/>
      <c r="E166" s="188"/>
      <c r="F166" s="152">
        <f>E166-D166+F165</f>
        <v>4946.6000000000004</v>
      </c>
      <c r="G166" s="33"/>
    </row>
    <row r="167" spans="1:7" s="34" customFormat="1" x14ac:dyDescent="0.2">
      <c r="A167" s="189"/>
      <c r="B167" s="187"/>
      <c r="C167" s="183"/>
      <c r="D167" s="184"/>
      <c r="E167" s="185"/>
      <c r="F167" s="152">
        <f>E167-D167+F166</f>
        <v>4946.6000000000004</v>
      </c>
      <c r="G167" s="33"/>
    </row>
    <row r="168" spans="1:7" s="34" customFormat="1" x14ac:dyDescent="0.2">
      <c r="A168" s="189"/>
      <c r="B168" s="187"/>
      <c r="C168" s="183"/>
      <c r="D168" s="184"/>
      <c r="E168" s="185"/>
      <c r="F168" s="152">
        <f>E168-D168+F167</f>
        <v>4946.6000000000004</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x14ac:dyDescent="0.25">
      <c r="A172" s="86">
        <f>'Chart of Accounts'!A28</f>
        <v>5010</v>
      </c>
      <c r="B172" s="86" t="str">
        <f>'Chart of Accounts'!B28</f>
        <v>Expense 10</v>
      </c>
      <c r="C172" s="8"/>
      <c r="D172" s="156"/>
      <c r="E172" s="157"/>
      <c r="F172" s="160"/>
      <c r="G172" s="33"/>
    </row>
    <row r="173" spans="1:7" s="34" customFormat="1" x14ac:dyDescent="0.2">
      <c r="A173" s="76"/>
      <c r="B173" s="74" t="s">
        <v>8</v>
      </c>
      <c r="C173" s="22"/>
      <c r="D173" s="161"/>
      <c r="E173" s="162"/>
      <c r="F173" s="163">
        <f>F168</f>
        <v>4946.6000000000004</v>
      </c>
      <c r="G173" s="33"/>
    </row>
    <row r="174" spans="1:7" s="34" customFormat="1" x14ac:dyDescent="0.2">
      <c r="A174" s="191"/>
      <c r="B174" s="187"/>
      <c r="C174" s="183"/>
      <c r="D174" s="184"/>
      <c r="E174" s="188"/>
      <c r="F174" s="152">
        <f>E174-D174+F173</f>
        <v>4946.6000000000004</v>
      </c>
      <c r="G174" s="33"/>
    </row>
    <row r="175" spans="1:7" s="34" customFormat="1" x14ac:dyDescent="0.2">
      <c r="A175" s="191"/>
      <c r="B175" s="187"/>
      <c r="C175" s="183"/>
      <c r="D175" s="184"/>
      <c r="E175" s="188"/>
      <c r="F175" s="152">
        <f>E175-D175+F174</f>
        <v>4946.6000000000004</v>
      </c>
      <c r="G175" s="33"/>
    </row>
    <row r="176" spans="1:7" s="34" customFormat="1" x14ac:dyDescent="0.2">
      <c r="A176" s="191"/>
      <c r="B176" s="187"/>
      <c r="C176" s="183"/>
      <c r="D176" s="184"/>
      <c r="E176" s="185"/>
      <c r="F176" s="152">
        <f>E176-D176+F175</f>
        <v>4946.6000000000004</v>
      </c>
      <c r="G176" s="33"/>
    </row>
    <row r="177" spans="1:7" s="34" customFormat="1" x14ac:dyDescent="0.2">
      <c r="A177" s="191"/>
      <c r="B177" s="187"/>
      <c r="C177" s="183"/>
      <c r="D177" s="184"/>
      <c r="E177" s="185"/>
      <c r="F177" s="152">
        <f>E177-D177+F176</f>
        <v>4946.6000000000004</v>
      </c>
      <c r="G177" s="33"/>
    </row>
    <row r="178" spans="1:7" s="34" customFormat="1" x14ac:dyDescent="0.2">
      <c r="A178" s="94"/>
      <c r="B178" s="30" t="s">
        <v>9</v>
      </c>
      <c r="C178" s="31"/>
      <c r="D178" s="153">
        <f>SUM(D174:D177)</f>
        <v>0</v>
      </c>
      <c r="E178" s="154">
        <f>SUM(E174:E177)</f>
        <v>0</v>
      </c>
      <c r="F178" s="152"/>
      <c r="G178" s="33"/>
    </row>
    <row r="179" spans="1:7" s="34" customFormat="1" ht="15.75" x14ac:dyDescent="0.25">
      <c r="A179" s="75"/>
      <c r="B179" s="32"/>
      <c r="C179" s="26"/>
      <c r="D179" s="156"/>
      <c r="E179" s="157"/>
      <c r="F179" s="157"/>
      <c r="G179" s="33"/>
    </row>
    <row r="180" spans="1:7" s="34" customFormat="1" ht="15.75" x14ac:dyDescent="0.25">
      <c r="A180" s="75"/>
      <c r="B180" s="32"/>
      <c r="C180" s="26"/>
      <c r="D180" s="156"/>
      <c r="E180" s="157"/>
      <c r="F180" s="157"/>
      <c r="G180" s="33"/>
    </row>
    <row r="181" spans="1:7" s="34" customFormat="1" ht="15.75" x14ac:dyDescent="0.25">
      <c r="A181" s="86">
        <f>'Chart of Accounts'!A29</f>
        <v>5011</v>
      </c>
      <c r="B181" s="86" t="str">
        <f>'Chart of Accounts'!B29</f>
        <v>Expense 11</v>
      </c>
      <c r="C181" s="8"/>
      <c r="D181" s="156"/>
      <c r="E181" s="157"/>
      <c r="F181" s="160"/>
      <c r="G181" s="33"/>
    </row>
    <row r="182" spans="1:7" s="34" customFormat="1" x14ac:dyDescent="0.2">
      <c r="A182" s="76"/>
      <c r="B182" s="74" t="s">
        <v>8</v>
      </c>
      <c r="C182" s="22"/>
      <c r="D182" s="161"/>
      <c r="E182" s="162"/>
      <c r="F182" s="163">
        <f>F177</f>
        <v>4946.6000000000004</v>
      </c>
      <c r="G182" s="33"/>
    </row>
    <row r="183" spans="1:7" s="34" customFormat="1" x14ac:dyDescent="0.2">
      <c r="A183" s="191"/>
      <c r="B183" s="187"/>
      <c r="C183" s="183"/>
      <c r="D183" s="184"/>
      <c r="E183" s="188"/>
      <c r="F183" s="152">
        <f>E183-D183+F182</f>
        <v>4946.6000000000004</v>
      </c>
      <c r="G183" s="33"/>
    </row>
    <row r="184" spans="1:7" s="34" customFormat="1" x14ac:dyDescent="0.2">
      <c r="A184" s="191"/>
      <c r="B184" s="187"/>
      <c r="C184" s="183"/>
      <c r="D184" s="184"/>
      <c r="E184" s="188"/>
      <c r="F184" s="152">
        <f>E184-D184+F183</f>
        <v>4946.6000000000004</v>
      </c>
      <c r="G184" s="33"/>
    </row>
    <row r="185" spans="1:7" s="34" customFormat="1" x14ac:dyDescent="0.2">
      <c r="A185" s="191"/>
      <c r="B185" s="187"/>
      <c r="C185" s="183"/>
      <c r="D185" s="184"/>
      <c r="E185" s="185"/>
      <c r="F185" s="152">
        <f>E185-D185+F184</f>
        <v>4946.6000000000004</v>
      </c>
      <c r="G185" s="33"/>
    </row>
    <row r="186" spans="1:7" s="34" customFormat="1" x14ac:dyDescent="0.2">
      <c r="A186" s="191"/>
      <c r="B186" s="187"/>
      <c r="C186" s="183"/>
      <c r="D186" s="184"/>
      <c r="E186" s="185"/>
      <c r="F186" s="152">
        <f>E186-D186+F185</f>
        <v>4946.6000000000004</v>
      </c>
      <c r="G186" s="33"/>
    </row>
    <row r="187" spans="1:7" s="34" customFormat="1" x14ac:dyDescent="0.2">
      <c r="A187" s="94"/>
      <c r="B187" s="30" t="s">
        <v>9</v>
      </c>
      <c r="C187" s="31"/>
      <c r="D187" s="153">
        <f>SUM(D183:D186)</f>
        <v>0</v>
      </c>
      <c r="E187" s="154">
        <f>SUM(E183:E186)</f>
        <v>0</v>
      </c>
      <c r="F187" s="152"/>
      <c r="G187" s="33"/>
    </row>
    <row r="188" spans="1:7" s="34" customFormat="1" ht="15.75" x14ac:dyDescent="0.25">
      <c r="A188" s="75"/>
      <c r="B188" s="32"/>
      <c r="C188" s="26"/>
      <c r="D188" s="156"/>
      <c r="E188" s="157"/>
      <c r="F188" s="157"/>
      <c r="G188" s="33"/>
    </row>
    <row r="189" spans="1:7" s="34" customFormat="1" ht="15.75" x14ac:dyDescent="0.25">
      <c r="A189" s="75"/>
      <c r="B189" s="32"/>
      <c r="C189" s="26"/>
      <c r="D189" s="156"/>
      <c r="E189" s="157"/>
      <c r="F189" s="157"/>
      <c r="G189" s="33"/>
    </row>
    <row r="190" spans="1:7" s="34" customFormat="1" ht="15.75" x14ac:dyDescent="0.25">
      <c r="A190" s="86">
        <f>'Chart of Accounts'!A30</f>
        <v>5012</v>
      </c>
      <c r="B190" s="86" t="str">
        <f>'Chart of Accounts'!B30</f>
        <v>Expense 12</v>
      </c>
      <c r="C190" s="8"/>
      <c r="D190" s="156"/>
      <c r="E190" s="157"/>
      <c r="F190" s="160"/>
      <c r="G190" s="33"/>
    </row>
    <row r="191" spans="1:7" s="34" customFormat="1" x14ac:dyDescent="0.2">
      <c r="A191" s="76"/>
      <c r="B191" s="74" t="s">
        <v>8</v>
      </c>
      <c r="C191" s="22"/>
      <c r="D191" s="161"/>
      <c r="E191" s="162"/>
      <c r="F191" s="163">
        <f>F186</f>
        <v>4946.6000000000004</v>
      </c>
      <c r="G191" s="33"/>
    </row>
    <row r="192" spans="1:7" s="34" customFormat="1" x14ac:dyDescent="0.2">
      <c r="A192" s="191"/>
      <c r="B192" s="187"/>
      <c r="C192" s="183"/>
      <c r="D192" s="184"/>
      <c r="E192" s="188"/>
      <c r="F192" s="152">
        <f>E192-D192+F191</f>
        <v>4946.6000000000004</v>
      </c>
      <c r="G192" s="33"/>
    </row>
    <row r="193" spans="1:7" s="34" customFormat="1" x14ac:dyDescent="0.2">
      <c r="A193" s="191"/>
      <c r="B193" s="187"/>
      <c r="C193" s="183"/>
      <c r="D193" s="184"/>
      <c r="E193" s="188"/>
      <c r="F193" s="152">
        <f>E193-D193+F192</f>
        <v>4946.6000000000004</v>
      </c>
      <c r="G193" s="33"/>
    </row>
    <row r="194" spans="1:7" s="34" customFormat="1" x14ac:dyDescent="0.2">
      <c r="A194" s="191"/>
      <c r="B194" s="187"/>
      <c r="C194" s="183"/>
      <c r="D194" s="184"/>
      <c r="E194" s="185"/>
      <c r="F194" s="152">
        <f>E194-D194+F193</f>
        <v>4946.6000000000004</v>
      </c>
      <c r="G194" s="33"/>
    </row>
    <row r="195" spans="1:7" s="34" customFormat="1" x14ac:dyDescent="0.2">
      <c r="A195" s="191"/>
      <c r="B195" s="187"/>
      <c r="C195" s="183"/>
      <c r="D195" s="184"/>
      <c r="E195" s="185"/>
      <c r="F195" s="152">
        <f>E195-D195+F194</f>
        <v>4946.6000000000004</v>
      </c>
      <c r="G195" s="33"/>
    </row>
    <row r="196" spans="1:7" s="34" customFormat="1" x14ac:dyDescent="0.2">
      <c r="A196" s="94"/>
      <c r="B196" s="30" t="s">
        <v>9</v>
      </c>
      <c r="C196" s="31"/>
      <c r="D196" s="153">
        <f>SUM(D192:D195)</f>
        <v>0</v>
      </c>
      <c r="E196" s="154">
        <f>SUM(E192:E195)</f>
        <v>0</v>
      </c>
      <c r="F196" s="152"/>
      <c r="G196" s="33"/>
    </row>
    <row r="197" spans="1:7" s="34" customFormat="1" ht="15.75" x14ac:dyDescent="0.25">
      <c r="A197" s="75"/>
      <c r="B197" s="32"/>
      <c r="C197" s="26"/>
      <c r="D197" s="156"/>
      <c r="E197" s="157"/>
      <c r="F197" s="157"/>
      <c r="G197" s="33"/>
    </row>
    <row r="198" spans="1:7" s="34" customFormat="1" ht="15.75" x14ac:dyDescent="0.25">
      <c r="A198" s="75"/>
      <c r="B198" s="32"/>
      <c r="C198" s="26"/>
      <c r="D198" s="156"/>
      <c r="E198" s="157"/>
      <c r="F198" s="157"/>
      <c r="G198" s="33"/>
    </row>
    <row r="199" spans="1:7" s="34" customFormat="1" ht="15.75" x14ac:dyDescent="0.25">
      <c r="A199" s="86">
        <f>'Chart of Accounts'!A31</f>
        <v>5013</v>
      </c>
      <c r="B199" s="86" t="str">
        <f>'Chart of Accounts'!B31</f>
        <v>Expense 13</v>
      </c>
      <c r="C199" s="8"/>
      <c r="D199" s="156"/>
      <c r="E199" s="157"/>
      <c r="F199" s="160"/>
      <c r="G199" s="33"/>
    </row>
    <row r="200" spans="1:7" s="34" customFormat="1" x14ac:dyDescent="0.2">
      <c r="A200" s="76"/>
      <c r="B200" s="74" t="s">
        <v>8</v>
      </c>
      <c r="C200" s="22"/>
      <c r="D200" s="161"/>
      <c r="E200" s="162"/>
      <c r="F200" s="163">
        <f>F195</f>
        <v>4946.6000000000004</v>
      </c>
      <c r="G200" s="33"/>
    </row>
    <row r="201" spans="1:7" s="34" customFormat="1" x14ac:dyDescent="0.2">
      <c r="A201" s="191"/>
      <c r="B201" s="187"/>
      <c r="C201" s="183"/>
      <c r="D201" s="184"/>
      <c r="E201" s="188"/>
      <c r="F201" s="152">
        <f>E201-D201+F200</f>
        <v>4946.6000000000004</v>
      </c>
      <c r="G201" s="33"/>
    </row>
    <row r="202" spans="1:7" s="34" customFormat="1" x14ac:dyDescent="0.2">
      <c r="A202" s="191"/>
      <c r="B202" s="187"/>
      <c r="C202" s="183"/>
      <c r="D202" s="184"/>
      <c r="E202" s="188"/>
      <c r="F202" s="152">
        <f>E202-D202+F201</f>
        <v>4946.6000000000004</v>
      </c>
      <c r="G202" s="33"/>
    </row>
    <row r="203" spans="1:7" s="34" customFormat="1" x14ac:dyDescent="0.2">
      <c r="A203" s="191"/>
      <c r="B203" s="187"/>
      <c r="C203" s="183"/>
      <c r="D203" s="184"/>
      <c r="E203" s="185"/>
      <c r="F203" s="152">
        <f>E203-D203+F202</f>
        <v>4946.6000000000004</v>
      </c>
      <c r="G203" s="33"/>
    </row>
    <row r="204" spans="1:7" s="34" customFormat="1" x14ac:dyDescent="0.2">
      <c r="A204" s="191"/>
      <c r="B204" s="187"/>
      <c r="C204" s="183"/>
      <c r="D204" s="184"/>
      <c r="E204" s="185"/>
      <c r="F204" s="152">
        <f>E204-D204+F203</f>
        <v>4946.6000000000004</v>
      </c>
      <c r="G204" s="33"/>
    </row>
    <row r="205" spans="1:7" s="34" customFormat="1" x14ac:dyDescent="0.2">
      <c r="A205" s="94"/>
      <c r="B205" s="30" t="s">
        <v>9</v>
      </c>
      <c r="C205" s="31"/>
      <c r="D205" s="153">
        <f>SUM(D201:D204)</f>
        <v>0</v>
      </c>
      <c r="E205" s="154">
        <f>SUM(E201:E204)</f>
        <v>0</v>
      </c>
      <c r="F205" s="152"/>
      <c r="G205" s="33"/>
    </row>
    <row r="206" spans="1:7" s="34" customFormat="1" ht="15.75" x14ac:dyDescent="0.25">
      <c r="A206" s="75"/>
      <c r="B206" s="32"/>
      <c r="C206" s="26"/>
      <c r="D206" s="156"/>
      <c r="E206" s="157"/>
      <c r="F206" s="157"/>
      <c r="G206" s="33"/>
    </row>
    <row r="207" spans="1:7" s="34" customFormat="1" ht="15.75" x14ac:dyDescent="0.25">
      <c r="A207" s="75"/>
      <c r="B207" s="32"/>
      <c r="C207" s="26"/>
      <c r="D207" s="156"/>
      <c r="E207" s="157"/>
      <c r="F207" s="157"/>
      <c r="G207" s="33"/>
    </row>
    <row r="208" spans="1:7" s="34" customFormat="1" ht="15.75" x14ac:dyDescent="0.25">
      <c r="A208" s="95">
        <f>'Chart of Accounts'!A33</f>
        <v>5014</v>
      </c>
      <c r="B208" s="95" t="str">
        <f>'Chart of Accounts'!B33</f>
        <v>Expense 14</v>
      </c>
      <c r="C208" s="8"/>
      <c r="D208" s="156"/>
      <c r="E208" s="157"/>
      <c r="F208" s="160"/>
      <c r="G208" s="33"/>
    </row>
    <row r="209" spans="1:7" s="34" customFormat="1" x14ac:dyDescent="0.2">
      <c r="A209" s="96"/>
      <c r="B209" s="74" t="s">
        <v>8</v>
      </c>
      <c r="C209" s="22"/>
      <c r="D209" s="161"/>
      <c r="E209" s="162"/>
      <c r="F209" s="163">
        <f>F204</f>
        <v>4946.6000000000004</v>
      </c>
      <c r="G209" s="33"/>
    </row>
    <row r="210" spans="1:7" s="34" customFormat="1" x14ac:dyDescent="0.2">
      <c r="A210" s="192"/>
      <c r="B210" s="187"/>
      <c r="C210" s="183"/>
      <c r="D210" s="184"/>
      <c r="E210" s="188"/>
      <c r="F210" s="152">
        <f>E210-D210+F209</f>
        <v>4946.6000000000004</v>
      </c>
      <c r="G210" s="33"/>
    </row>
    <row r="211" spans="1:7" s="34" customFormat="1" x14ac:dyDescent="0.2">
      <c r="A211" s="192"/>
      <c r="B211" s="187"/>
      <c r="C211" s="183"/>
      <c r="D211" s="184"/>
      <c r="E211" s="188"/>
      <c r="F211" s="152">
        <f>E211-D211+F210</f>
        <v>4946.6000000000004</v>
      </c>
      <c r="G211" s="33"/>
    </row>
    <row r="212" spans="1:7" s="34" customFormat="1" x14ac:dyDescent="0.2">
      <c r="A212" s="192"/>
      <c r="B212" s="187"/>
      <c r="C212" s="183"/>
      <c r="D212" s="184"/>
      <c r="E212" s="185"/>
      <c r="F212" s="152">
        <f>E212-D212+F211</f>
        <v>4946.6000000000004</v>
      </c>
      <c r="G212" s="33"/>
    </row>
    <row r="213" spans="1:7" s="34" customFormat="1" x14ac:dyDescent="0.2">
      <c r="A213" s="192"/>
      <c r="B213" s="187"/>
      <c r="C213" s="183"/>
      <c r="D213" s="184"/>
      <c r="E213" s="185"/>
      <c r="F213" s="152">
        <f>E213-D213+F212</f>
        <v>4946.6000000000004</v>
      </c>
      <c r="G213" s="33"/>
    </row>
    <row r="214" spans="1:7" s="34" customFormat="1" x14ac:dyDescent="0.2">
      <c r="A214" s="97"/>
      <c r="B214" s="30" t="s">
        <v>9</v>
      </c>
      <c r="C214" s="31"/>
      <c r="D214" s="153">
        <f>SUM(D210:D213)</f>
        <v>0</v>
      </c>
      <c r="E214" s="154">
        <f>SUM(E210:E213)</f>
        <v>0</v>
      </c>
      <c r="F214" s="152"/>
      <c r="G214" s="33"/>
    </row>
    <row r="215" spans="1:7" s="34" customFormat="1" ht="15.75" x14ac:dyDescent="0.25">
      <c r="A215" s="75"/>
      <c r="B215" s="32"/>
      <c r="C215" s="26"/>
      <c r="D215" s="156"/>
      <c r="E215" s="157"/>
      <c r="F215" s="157"/>
      <c r="G215" s="33"/>
    </row>
    <row r="216" spans="1:7" s="34" customFormat="1" ht="15.75" x14ac:dyDescent="0.25">
      <c r="A216" s="75"/>
      <c r="B216" s="32"/>
      <c r="C216" s="26"/>
      <c r="D216" s="156"/>
      <c r="E216" s="157"/>
      <c r="F216" s="157"/>
      <c r="G216" s="33"/>
    </row>
    <row r="217" spans="1:7" s="34" customFormat="1" ht="15.75" x14ac:dyDescent="0.25">
      <c r="A217" s="95">
        <f>'Chart of Accounts'!A34</f>
        <v>5015</v>
      </c>
      <c r="B217" s="95" t="str">
        <f>'Chart of Accounts'!B34</f>
        <v>Expense 15</v>
      </c>
      <c r="C217" s="8"/>
      <c r="D217" s="156"/>
      <c r="E217" s="157"/>
      <c r="F217" s="160"/>
      <c r="G217" s="33"/>
    </row>
    <row r="218" spans="1:7" s="34" customFormat="1" x14ac:dyDescent="0.2">
      <c r="A218" s="96"/>
      <c r="B218" s="74" t="s">
        <v>8</v>
      </c>
      <c r="C218" s="22"/>
      <c r="D218" s="161"/>
      <c r="E218" s="162"/>
      <c r="F218" s="163">
        <f>F213</f>
        <v>4946.6000000000004</v>
      </c>
      <c r="G218" s="33"/>
    </row>
    <row r="219" spans="1:7" s="34" customFormat="1" x14ac:dyDescent="0.2">
      <c r="A219" s="192"/>
      <c r="B219" s="187"/>
      <c r="C219" s="183"/>
      <c r="D219" s="184"/>
      <c r="E219" s="188"/>
      <c r="F219" s="152">
        <f>E219-D219+F218</f>
        <v>4946.6000000000004</v>
      </c>
      <c r="G219" s="33"/>
    </row>
    <row r="220" spans="1:7" s="34" customFormat="1" x14ac:dyDescent="0.2">
      <c r="A220" s="192"/>
      <c r="B220" s="187"/>
      <c r="C220" s="183"/>
      <c r="D220" s="184"/>
      <c r="E220" s="188"/>
      <c r="F220" s="152">
        <f>E220-D220+F219</f>
        <v>4946.6000000000004</v>
      </c>
      <c r="G220" s="33"/>
    </row>
    <row r="221" spans="1:7" s="34" customFormat="1" x14ac:dyDescent="0.2">
      <c r="A221" s="192"/>
      <c r="B221" s="187"/>
      <c r="C221" s="183"/>
      <c r="D221" s="184"/>
      <c r="E221" s="185"/>
      <c r="F221" s="152">
        <f>E221-D221+F220</f>
        <v>4946.6000000000004</v>
      </c>
      <c r="G221" s="33"/>
    </row>
    <row r="222" spans="1:7" s="34" customFormat="1" x14ac:dyDescent="0.2">
      <c r="A222" s="192"/>
      <c r="B222" s="187"/>
      <c r="C222" s="183"/>
      <c r="D222" s="184"/>
      <c r="E222" s="185"/>
      <c r="F222" s="152">
        <f>E222-D222+F221</f>
        <v>4946.6000000000004</v>
      </c>
      <c r="G222" s="33"/>
    </row>
    <row r="223" spans="1:7" s="34" customFormat="1" x14ac:dyDescent="0.2">
      <c r="A223" s="97"/>
      <c r="B223" s="30" t="s">
        <v>9</v>
      </c>
      <c r="C223" s="31"/>
      <c r="D223" s="153">
        <f>SUM(D219:D222)</f>
        <v>0</v>
      </c>
      <c r="E223" s="154">
        <f>SUM(E219:E222)</f>
        <v>0</v>
      </c>
      <c r="F223" s="152"/>
      <c r="G223" s="33"/>
    </row>
    <row r="224" spans="1:7" s="34" customFormat="1" ht="15.75" x14ac:dyDescent="0.25">
      <c r="A224" s="75"/>
      <c r="B224" s="32"/>
      <c r="C224" s="26"/>
      <c r="D224" s="156"/>
      <c r="E224" s="157"/>
      <c r="F224" s="157"/>
      <c r="G224" s="33"/>
    </row>
    <row r="225" spans="1:7" s="34" customFormat="1" ht="15.75" x14ac:dyDescent="0.25">
      <c r="A225" s="75"/>
      <c r="B225" s="32"/>
      <c r="C225" s="26"/>
      <c r="D225" s="156"/>
      <c r="E225" s="157"/>
      <c r="F225" s="157"/>
      <c r="G225" s="33"/>
    </row>
    <row r="226" spans="1:7" s="34" customFormat="1" ht="15.75" x14ac:dyDescent="0.25">
      <c r="A226" s="95">
        <f>'Chart of Accounts'!A35</f>
        <v>5016</v>
      </c>
      <c r="B226" s="95" t="str">
        <f>'Chart of Accounts'!B35</f>
        <v>Expense 16</v>
      </c>
      <c r="C226" s="8"/>
      <c r="D226" s="156"/>
      <c r="E226" s="157"/>
      <c r="F226" s="160"/>
      <c r="G226" s="33"/>
    </row>
    <row r="227" spans="1:7" s="34" customFormat="1" x14ac:dyDescent="0.2">
      <c r="A227" s="96"/>
      <c r="B227" s="74" t="s">
        <v>8</v>
      </c>
      <c r="C227" s="22"/>
      <c r="D227" s="161"/>
      <c r="E227" s="162"/>
      <c r="F227" s="163">
        <f>F222</f>
        <v>4946.6000000000004</v>
      </c>
      <c r="G227" s="33"/>
    </row>
    <row r="228" spans="1:7" s="34" customFormat="1" x14ac:dyDescent="0.2">
      <c r="A228" s="192"/>
      <c r="B228" s="187"/>
      <c r="C228" s="183"/>
      <c r="D228" s="184"/>
      <c r="E228" s="188"/>
      <c r="F228" s="152">
        <f>E228-D228+F227</f>
        <v>4946.6000000000004</v>
      </c>
      <c r="G228" s="33"/>
    </row>
    <row r="229" spans="1:7" s="34" customFormat="1" x14ac:dyDescent="0.2">
      <c r="A229" s="192"/>
      <c r="B229" s="187"/>
      <c r="C229" s="183"/>
      <c r="D229" s="184"/>
      <c r="E229" s="188"/>
      <c r="F229" s="152">
        <f>E229-D229+F228</f>
        <v>4946.6000000000004</v>
      </c>
      <c r="G229" s="33"/>
    </row>
    <row r="230" spans="1:7" s="34" customFormat="1" x14ac:dyDescent="0.2">
      <c r="A230" s="192"/>
      <c r="B230" s="187"/>
      <c r="C230" s="183"/>
      <c r="D230" s="184"/>
      <c r="E230" s="185"/>
      <c r="F230" s="152">
        <f>E230-D230+F229</f>
        <v>4946.6000000000004</v>
      </c>
      <c r="G230" s="33"/>
    </row>
    <row r="231" spans="1:7" s="34" customFormat="1" x14ac:dyDescent="0.2">
      <c r="A231" s="192"/>
      <c r="B231" s="187"/>
      <c r="C231" s="183"/>
      <c r="D231" s="184"/>
      <c r="E231" s="185"/>
      <c r="F231" s="152">
        <f>E231-D231+F230</f>
        <v>4946.6000000000004</v>
      </c>
      <c r="G231" s="33"/>
    </row>
    <row r="232" spans="1:7" s="34" customFormat="1" x14ac:dyDescent="0.2">
      <c r="A232" s="97"/>
      <c r="B232" s="30" t="s">
        <v>9</v>
      </c>
      <c r="C232" s="31"/>
      <c r="D232" s="153">
        <f>SUM(D228:D231)</f>
        <v>0</v>
      </c>
      <c r="E232" s="154">
        <f>SUM(E228:E231)</f>
        <v>0</v>
      </c>
      <c r="F232" s="152"/>
      <c r="G232" s="33"/>
    </row>
    <row r="233" spans="1:7" s="34" customFormat="1" ht="15.75" x14ac:dyDescent="0.25">
      <c r="A233" s="75"/>
      <c r="B233" s="32"/>
      <c r="C233" s="26"/>
      <c r="D233" s="156"/>
      <c r="E233" s="157"/>
      <c r="F233" s="157"/>
      <c r="G233" s="33"/>
    </row>
    <row r="234" spans="1:7" s="34" customFormat="1" ht="15.75" x14ac:dyDescent="0.25">
      <c r="A234" s="75"/>
      <c r="B234" s="32"/>
      <c r="C234" s="26"/>
      <c r="D234" s="156"/>
      <c r="E234" s="157"/>
      <c r="F234" s="157"/>
      <c r="G234" s="33"/>
    </row>
    <row r="235" spans="1:7" s="34" customFormat="1" ht="15.75" x14ac:dyDescent="0.25">
      <c r="A235" s="95">
        <f>'Chart of Accounts'!A36</f>
        <v>5017</v>
      </c>
      <c r="B235" s="95" t="str">
        <f>'Chart of Accounts'!B36</f>
        <v>Expense 17</v>
      </c>
      <c r="C235" s="8"/>
      <c r="D235" s="156"/>
      <c r="E235" s="157"/>
      <c r="F235" s="160"/>
      <c r="G235" s="33"/>
    </row>
    <row r="236" spans="1:7" s="34" customFormat="1" x14ac:dyDescent="0.2">
      <c r="A236" s="96"/>
      <c r="B236" s="74" t="s">
        <v>8</v>
      </c>
      <c r="C236" s="22"/>
      <c r="D236" s="161"/>
      <c r="E236" s="162"/>
      <c r="F236" s="163">
        <f>F231</f>
        <v>4946.6000000000004</v>
      </c>
      <c r="G236" s="33"/>
    </row>
    <row r="237" spans="1:7" s="34" customFormat="1" x14ac:dyDescent="0.2">
      <c r="A237" s="192"/>
      <c r="B237" s="187"/>
      <c r="C237" s="183"/>
      <c r="D237" s="184"/>
      <c r="E237" s="188"/>
      <c r="F237" s="152">
        <f>E237-D237+F236</f>
        <v>4946.6000000000004</v>
      </c>
      <c r="G237" s="33"/>
    </row>
    <row r="238" spans="1:7" s="34" customFormat="1" x14ac:dyDescent="0.2">
      <c r="A238" s="192"/>
      <c r="B238" s="187"/>
      <c r="C238" s="183"/>
      <c r="D238" s="184"/>
      <c r="E238" s="188"/>
      <c r="F238" s="152">
        <f>E238-D238+F237</f>
        <v>4946.6000000000004</v>
      </c>
      <c r="G238" s="33"/>
    </row>
    <row r="239" spans="1:7" s="34" customFormat="1" x14ac:dyDescent="0.2">
      <c r="A239" s="192"/>
      <c r="B239" s="187"/>
      <c r="C239" s="183"/>
      <c r="D239" s="184"/>
      <c r="E239" s="185"/>
      <c r="F239" s="152">
        <f>E239-D239+F238</f>
        <v>4946.6000000000004</v>
      </c>
      <c r="G239" s="33"/>
    </row>
    <row r="240" spans="1:7" s="34" customFormat="1" x14ac:dyDescent="0.2">
      <c r="A240" s="192"/>
      <c r="B240" s="187"/>
      <c r="C240" s="183"/>
      <c r="D240" s="184"/>
      <c r="E240" s="185"/>
      <c r="F240" s="152">
        <f>E240-D240+F239</f>
        <v>4946.6000000000004</v>
      </c>
      <c r="G240" s="33"/>
    </row>
    <row r="241" spans="1:7" s="34" customFormat="1" x14ac:dyDescent="0.2">
      <c r="A241" s="97"/>
      <c r="B241" s="30" t="s">
        <v>9</v>
      </c>
      <c r="C241" s="31"/>
      <c r="D241" s="153">
        <f>SUM(D237:D240)</f>
        <v>0</v>
      </c>
      <c r="E241" s="154">
        <f>SUM(E237:E240)</f>
        <v>0</v>
      </c>
      <c r="F241" s="152"/>
      <c r="G241" s="33"/>
    </row>
    <row r="242" spans="1:7" s="34" customFormat="1" ht="15.75" x14ac:dyDescent="0.25">
      <c r="A242" s="75"/>
      <c r="B242" s="32"/>
      <c r="C242" s="26"/>
      <c r="D242" s="156"/>
      <c r="E242" s="157"/>
      <c r="F242" s="157"/>
      <c r="G242" s="33"/>
    </row>
    <row r="243" spans="1:7" s="34" customFormat="1" ht="15.75" x14ac:dyDescent="0.25">
      <c r="A243" s="75"/>
      <c r="B243" s="32"/>
      <c r="C243" s="26"/>
      <c r="D243" s="156"/>
      <c r="E243" s="157"/>
      <c r="F243" s="157"/>
      <c r="G243" s="33"/>
    </row>
    <row r="244" spans="1:7" s="34" customFormat="1" ht="15.75" x14ac:dyDescent="0.25">
      <c r="A244" s="95">
        <f>'Chart of Accounts'!A38</f>
        <v>5018</v>
      </c>
      <c r="B244" s="95" t="str">
        <f>'Chart of Accounts'!B38</f>
        <v>Expense 18</v>
      </c>
      <c r="C244" s="8"/>
      <c r="D244" s="156"/>
      <c r="E244" s="157"/>
      <c r="F244" s="160"/>
      <c r="G244" s="33"/>
    </row>
    <row r="245" spans="1:7" s="34" customFormat="1" x14ac:dyDescent="0.2">
      <c r="A245" s="96"/>
      <c r="B245" s="74" t="s">
        <v>8</v>
      </c>
      <c r="C245" s="22"/>
      <c r="D245" s="161"/>
      <c r="E245" s="162"/>
      <c r="F245" s="163">
        <f>F240</f>
        <v>4946.6000000000004</v>
      </c>
      <c r="G245" s="33"/>
    </row>
    <row r="246" spans="1:7" s="34" customFormat="1" x14ac:dyDescent="0.2">
      <c r="A246" s="192"/>
      <c r="B246" s="187"/>
      <c r="C246" s="183"/>
      <c r="D246" s="184"/>
      <c r="E246" s="188"/>
      <c r="F246" s="152">
        <f>E246-D246+F245</f>
        <v>4946.6000000000004</v>
      </c>
      <c r="G246" s="33"/>
    </row>
    <row r="247" spans="1:7" s="34" customFormat="1" x14ac:dyDescent="0.2">
      <c r="A247" s="192"/>
      <c r="B247" s="187"/>
      <c r="C247" s="183"/>
      <c r="D247" s="184"/>
      <c r="E247" s="188"/>
      <c r="F247" s="152">
        <f>E247-D247+F246</f>
        <v>4946.6000000000004</v>
      </c>
      <c r="G247" s="33"/>
    </row>
    <row r="248" spans="1:7" s="34" customFormat="1" x14ac:dyDescent="0.2">
      <c r="A248" s="192"/>
      <c r="B248" s="187"/>
      <c r="C248" s="183"/>
      <c r="D248" s="184"/>
      <c r="E248" s="185"/>
      <c r="F248" s="152">
        <f>E248-D248+F247</f>
        <v>4946.6000000000004</v>
      </c>
      <c r="G248" s="33"/>
    </row>
    <row r="249" spans="1:7" s="34" customFormat="1" x14ac:dyDescent="0.2">
      <c r="A249" s="192"/>
      <c r="B249" s="187"/>
      <c r="C249" s="183"/>
      <c r="D249" s="184"/>
      <c r="E249" s="185"/>
      <c r="F249" s="152">
        <f>E249-D249+F248</f>
        <v>4946.6000000000004</v>
      </c>
      <c r="G249" s="33"/>
    </row>
    <row r="250" spans="1:7" s="34" customFormat="1" x14ac:dyDescent="0.2">
      <c r="A250" s="97"/>
      <c r="B250" s="30" t="s">
        <v>9</v>
      </c>
      <c r="C250" s="31"/>
      <c r="D250" s="153">
        <f>SUM(D246:D249)</f>
        <v>0</v>
      </c>
      <c r="E250" s="154">
        <f>SUM(E246:E249)</f>
        <v>0</v>
      </c>
      <c r="F250" s="152"/>
      <c r="G250" s="33"/>
    </row>
    <row r="251" spans="1:7" s="34" customFormat="1" ht="15.75" x14ac:dyDescent="0.25">
      <c r="A251" s="75"/>
      <c r="B251" s="32"/>
      <c r="C251" s="26"/>
      <c r="D251" s="156"/>
      <c r="E251" s="157"/>
      <c r="F251" s="157"/>
      <c r="G251" s="33"/>
    </row>
    <row r="252" spans="1:7" s="34" customFormat="1" ht="15.75" x14ac:dyDescent="0.25">
      <c r="A252" s="75"/>
      <c r="B252" s="32"/>
      <c r="C252" s="26"/>
      <c r="D252" s="156"/>
      <c r="E252" s="157"/>
      <c r="F252" s="157"/>
      <c r="G252" s="33"/>
    </row>
    <row r="253" spans="1:7" s="34" customFormat="1" ht="15.75" x14ac:dyDescent="0.25">
      <c r="A253" s="95">
        <f>'Chart of Accounts'!A39</f>
        <v>5019</v>
      </c>
      <c r="B253" s="95" t="str">
        <f>'Chart of Accounts'!B39</f>
        <v>Expense 19</v>
      </c>
      <c r="C253" s="8"/>
      <c r="D253" s="156"/>
      <c r="E253" s="157"/>
      <c r="F253" s="160"/>
      <c r="G253" s="33"/>
    </row>
    <row r="254" spans="1:7" s="34" customFormat="1" x14ac:dyDescent="0.2">
      <c r="A254" s="96"/>
      <c r="B254" s="74" t="s">
        <v>8</v>
      </c>
      <c r="C254" s="22"/>
      <c r="D254" s="161"/>
      <c r="E254" s="162"/>
      <c r="F254" s="163">
        <f>F249</f>
        <v>4946.6000000000004</v>
      </c>
      <c r="G254" s="33"/>
    </row>
    <row r="255" spans="1:7" s="34" customFormat="1" x14ac:dyDescent="0.2">
      <c r="A255" s="192"/>
      <c r="B255" s="187"/>
      <c r="C255" s="183"/>
      <c r="D255" s="184"/>
      <c r="E255" s="188"/>
      <c r="F255" s="152">
        <f>E255-D255+F254</f>
        <v>4946.6000000000004</v>
      </c>
      <c r="G255" s="33"/>
    </row>
    <row r="256" spans="1:7" s="34" customFormat="1" x14ac:dyDescent="0.2">
      <c r="A256" s="192"/>
      <c r="B256" s="187"/>
      <c r="C256" s="183"/>
      <c r="D256" s="184"/>
      <c r="E256" s="188"/>
      <c r="F256" s="152">
        <f>E256-D256+F255</f>
        <v>4946.6000000000004</v>
      </c>
      <c r="G256" s="33"/>
    </row>
    <row r="257" spans="1:7" s="34" customFormat="1" x14ac:dyDescent="0.2">
      <c r="A257" s="192"/>
      <c r="B257" s="187"/>
      <c r="C257" s="183"/>
      <c r="D257" s="184"/>
      <c r="E257" s="185"/>
      <c r="F257" s="152">
        <f>E257-D257+F256</f>
        <v>4946.6000000000004</v>
      </c>
      <c r="G257" s="33"/>
    </row>
    <row r="258" spans="1:7" s="34" customFormat="1" x14ac:dyDescent="0.2">
      <c r="A258" s="192"/>
      <c r="B258" s="187"/>
      <c r="C258" s="183"/>
      <c r="D258" s="184"/>
      <c r="E258" s="185"/>
      <c r="F258" s="152">
        <f>E258-D258+F257</f>
        <v>4946.6000000000004</v>
      </c>
      <c r="G258" s="33"/>
    </row>
    <row r="259" spans="1:7" s="34" customFormat="1" x14ac:dyDescent="0.2">
      <c r="A259" s="97"/>
      <c r="B259" s="30" t="s">
        <v>9</v>
      </c>
      <c r="C259" s="31"/>
      <c r="D259" s="153">
        <f>SUM(D255:D258)</f>
        <v>0</v>
      </c>
      <c r="E259" s="154">
        <f>SUM(E255:E258)</f>
        <v>0</v>
      </c>
      <c r="F259" s="152"/>
      <c r="G259" s="33"/>
    </row>
    <row r="260" spans="1:7" s="34" customFormat="1" ht="15.75" x14ac:dyDescent="0.25">
      <c r="A260" s="75"/>
      <c r="B260" s="32"/>
      <c r="C260" s="26"/>
      <c r="D260" s="156"/>
      <c r="E260" s="157"/>
      <c r="F260" s="157"/>
      <c r="G260" s="33"/>
    </row>
    <row r="261" spans="1:7" s="34" customFormat="1" ht="15.75" x14ac:dyDescent="0.25">
      <c r="A261" s="75"/>
      <c r="B261" s="32"/>
      <c r="C261" s="26"/>
      <c r="D261" s="156"/>
      <c r="E261" s="157"/>
      <c r="F261" s="157"/>
      <c r="G261" s="33"/>
    </row>
    <row r="262" spans="1:7" s="34" customFormat="1" ht="15.75" x14ac:dyDescent="0.25">
      <c r="A262" s="95">
        <f>'Chart of Accounts'!A40</f>
        <v>5020</v>
      </c>
      <c r="B262" s="95" t="str">
        <f>'Chart of Accounts'!B40</f>
        <v>Expense 20</v>
      </c>
      <c r="C262" s="8"/>
      <c r="D262" s="156"/>
      <c r="E262" s="157"/>
      <c r="F262" s="160"/>
      <c r="G262" s="33"/>
    </row>
    <row r="263" spans="1:7" s="34" customFormat="1" x14ac:dyDescent="0.2">
      <c r="A263" s="96"/>
      <c r="B263" s="74" t="s">
        <v>8</v>
      </c>
      <c r="C263" s="22"/>
      <c r="D263" s="161"/>
      <c r="E263" s="162"/>
      <c r="F263" s="163">
        <f>F258</f>
        <v>4946.6000000000004</v>
      </c>
      <c r="G263" s="33"/>
    </row>
    <row r="264" spans="1:7" s="34" customFormat="1" x14ac:dyDescent="0.2">
      <c r="A264" s="192"/>
      <c r="B264" s="187"/>
      <c r="C264" s="183"/>
      <c r="D264" s="184"/>
      <c r="E264" s="188"/>
      <c r="F264" s="152">
        <f>E264-D264+F263</f>
        <v>4946.6000000000004</v>
      </c>
      <c r="G264" s="33"/>
    </row>
    <row r="265" spans="1:7" s="34" customFormat="1" x14ac:dyDescent="0.2">
      <c r="A265" s="192"/>
      <c r="B265" s="187"/>
      <c r="C265" s="183"/>
      <c r="D265" s="184"/>
      <c r="E265" s="188"/>
      <c r="F265" s="152">
        <f>E265-D265+F264</f>
        <v>4946.6000000000004</v>
      </c>
      <c r="G265" s="33"/>
    </row>
    <row r="266" spans="1:7" s="34" customFormat="1" x14ac:dyDescent="0.2">
      <c r="A266" s="192"/>
      <c r="B266" s="187"/>
      <c r="C266" s="183"/>
      <c r="D266" s="184"/>
      <c r="E266" s="185"/>
      <c r="F266" s="152">
        <f>E266-D266+F265</f>
        <v>4946.6000000000004</v>
      </c>
      <c r="G266" s="33"/>
    </row>
    <row r="267" spans="1:7" s="34" customFormat="1" x14ac:dyDescent="0.2">
      <c r="A267" s="192"/>
      <c r="B267" s="187"/>
      <c r="C267" s="183"/>
      <c r="D267" s="184"/>
      <c r="E267" s="185"/>
      <c r="F267" s="152">
        <f>E267-D267+F266</f>
        <v>4946.6000000000004</v>
      </c>
      <c r="G267" s="33"/>
    </row>
    <row r="268" spans="1:7" s="34" customFormat="1" x14ac:dyDescent="0.2">
      <c r="A268" s="97"/>
      <c r="B268" s="30" t="s">
        <v>9</v>
      </c>
      <c r="C268" s="31"/>
      <c r="D268" s="153">
        <f>SUM(D264:D267)</f>
        <v>0</v>
      </c>
      <c r="E268" s="154">
        <f>SUM(E264:E267)</f>
        <v>0</v>
      </c>
      <c r="F268" s="152"/>
      <c r="G268" s="33"/>
    </row>
    <row r="269" spans="1:7" s="34" customFormat="1" ht="15.75" x14ac:dyDescent="0.25">
      <c r="A269" s="75"/>
      <c r="B269" s="32"/>
      <c r="C269" s="26"/>
      <c r="D269" s="156"/>
      <c r="E269" s="157"/>
      <c r="F269" s="157"/>
      <c r="G269" s="33"/>
    </row>
    <row r="270" spans="1:7" s="34" customFormat="1" ht="15.75" x14ac:dyDescent="0.25">
      <c r="A270" s="75"/>
      <c r="B270" s="32"/>
      <c r="C270" s="26"/>
      <c r="D270" s="156"/>
      <c r="E270" s="157"/>
      <c r="F270" s="157"/>
      <c r="G270" s="33"/>
    </row>
    <row r="271" spans="1:7" s="34" customFormat="1" ht="15.75" x14ac:dyDescent="0.25">
      <c r="A271" s="98">
        <f>'Chart of Accounts'!A41</f>
        <v>5021</v>
      </c>
      <c r="B271" s="98" t="str">
        <f>'Chart of Accounts'!B41</f>
        <v>Expense 21</v>
      </c>
      <c r="C271" s="8"/>
      <c r="D271" s="156"/>
      <c r="E271" s="157"/>
      <c r="F271" s="160"/>
      <c r="G271" s="33"/>
    </row>
    <row r="272" spans="1:7" s="34" customFormat="1" x14ac:dyDescent="0.2">
      <c r="A272" s="99"/>
      <c r="B272" s="74" t="s">
        <v>8</v>
      </c>
      <c r="C272" s="22"/>
      <c r="D272" s="161"/>
      <c r="E272" s="162"/>
      <c r="F272" s="163">
        <f>F267</f>
        <v>4946.6000000000004</v>
      </c>
      <c r="G272" s="33"/>
    </row>
    <row r="273" spans="1:7" s="34" customFormat="1" x14ac:dyDescent="0.2">
      <c r="A273" s="193"/>
      <c r="B273" s="187"/>
      <c r="C273" s="183"/>
      <c r="D273" s="184"/>
      <c r="E273" s="188"/>
      <c r="F273" s="152">
        <f>E273-D273+F272</f>
        <v>4946.6000000000004</v>
      </c>
      <c r="G273" s="33"/>
    </row>
    <row r="274" spans="1:7" s="34" customFormat="1" x14ac:dyDescent="0.2">
      <c r="A274" s="193"/>
      <c r="B274" s="187"/>
      <c r="C274" s="183"/>
      <c r="D274" s="184"/>
      <c r="E274" s="188"/>
      <c r="F274" s="152">
        <f>E274-D274+F273</f>
        <v>4946.6000000000004</v>
      </c>
      <c r="G274" s="33"/>
    </row>
    <row r="275" spans="1:7" s="34" customFormat="1" x14ac:dyDescent="0.2">
      <c r="A275" s="193"/>
      <c r="B275" s="187"/>
      <c r="C275" s="183"/>
      <c r="D275" s="184"/>
      <c r="E275" s="185"/>
      <c r="F275" s="152">
        <f>E275-D275+F274</f>
        <v>4946.6000000000004</v>
      </c>
      <c r="G275" s="33"/>
    </row>
    <row r="276" spans="1:7" s="34" customFormat="1" x14ac:dyDescent="0.2">
      <c r="A276" s="193"/>
      <c r="B276" s="187"/>
      <c r="C276" s="183"/>
      <c r="D276" s="184"/>
      <c r="E276" s="185"/>
      <c r="F276" s="152">
        <f>E276-D276+F275</f>
        <v>4946.6000000000004</v>
      </c>
      <c r="G276" s="33"/>
    </row>
    <row r="277" spans="1:7" s="34" customFormat="1" x14ac:dyDescent="0.2">
      <c r="A277" s="100"/>
      <c r="B277" s="30" t="s">
        <v>9</v>
      </c>
      <c r="C277" s="31"/>
      <c r="D277" s="153">
        <f>SUM(D273:D276)</f>
        <v>0</v>
      </c>
      <c r="E277" s="154">
        <f>SUM(E273:E276)</f>
        <v>0</v>
      </c>
      <c r="F277" s="152"/>
      <c r="G277" s="33"/>
    </row>
    <row r="278" spans="1:7" s="34" customFormat="1" ht="15.75" x14ac:dyDescent="0.25">
      <c r="A278" s="75"/>
      <c r="B278" s="32"/>
      <c r="C278" s="26"/>
      <c r="D278" s="156"/>
      <c r="E278" s="157"/>
      <c r="F278" s="157"/>
      <c r="G278" s="33"/>
    </row>
    <row r="279" spans="1:7" s="34" customFormat="1" ht="15.75" x14ac:dyDescent="0.25">
      <c r="A279" s="75"/>
      <c r="B279" s="32"/>
      <c r="C279" s="26"/>
      <c r="D279" s="156"/>
      <c r="E279" s="157"/>
      <c r="F279" s="157"/>
      <c r="G279" s="33"/>
    </row>
    <row r="280" spans="1:7" s="34" customFormat="1" ht="15.75" x14ac:dyDescent="0.25">
      <c r="A280" s="98">
        <f>'Chart of Accounts'!A42</f>
        <v>5022</v>
      </c>
      <c r="B280" s="98" t="str">
        <f>'Chart of Accounts'!B42</f>
        <v>Expense 22</v>
      </c>
      <c r="C280" s="8"/>
      <c r="D280" s="156"/>
      <c r="E280" s="157"/>
      <c r="F280" s="160"/>
      <c r="G280" s="33"/>
    </row>
    <row r="281" spans="1:7" s="34" customFormat="1" x14ac:dyDescent="0.2">
      <c r="A281" s="99"/>
      <c r="B281" s="74" t="s">
        <v>8</v>
      </c>
      <c r="C281" s="22"/>
      <c r="D281" s="161"/>
      <c r="E281" s="162"/>
      <c r="F281" s="163">
        <f>F276</f>
        <v>4946.6000000000004</v>
      </c>
      <c r="G281" s="33"/>
    </row>
    <row r="282" spans="1:7" s="34" customFormat="1" x14ac:dyDescent="0.2">
      <c r="A282" s="193"/>
      <c r="B282" s="187"/>
      <c r="C282" s="183"/>
      <c r="D282" s="184"/>
      <c r="E282" s="188"/>
      <c r="F282" s="152">
        <f>E282-D282+F281</f>
        <v>4946.6000000000004</v>
      </c>
      <c r="G282" s="33"/>
    </row>
    <row r="283" spans="1:7" s="34" customFormat="1" x14ac:dyDescent="0.2">
      <c r="A283" s="193"/>
      <c r="B283" s="187"/>
      <c r="C283" s="183"/>
      <c r="D283" s="184"/>
      <c r="E283" s="188"/>
      <c r="F283" s="152">
        <f>E283-D283+F282</f>
        <v>4946.6000000000004</v>
      </c>
      <c r="G283" s="33"/>
    </row>
    <row r="284" spans="1:7" s="34" customFormat="1" x14ac:dyDescent="0.2">
      <c r="A284" s="193"/>
      <c r="B284" s="187"/>
      <c r="C284" s="183"/>
      <c r="D284" s="184"/>
      <c r="E284" s="185"/>
      <c r="F284" s="152">
        <f>E284-D284+F283</f>
        <v>4946.6000000000004</v>
      </c>
      <c r="G284" s="33"/>
    </row>
    <row r="285" spans="1:7" s="34" customFormat="1" x14ac:dyDescent="0.2">
      <c r="A285" s="193"/>
      <c r="B285" s="187"/>
      <c r="C285" s="183"/>
      <c r="D285" s="184"/>
      <c r="E285" s="185"/>
      <c r="F285" s="152">
        <f>E285-D285+F284</f>
        <v>4946.6000000000004</v>
      </c>
      <c r="G285" s="33"/>
    </row>
    <row r="286" spans="1:7" s="34" customFormat="1" x14ac:dyDescent="0.2">
      <c r="A286" s="100"/>
      <c r="B286" s="30" t="s">
        <v>9</v>
      </c>
      <c r="C286" s="31"/>
      <c r="D286" s="153">
        <f>SUM(D282:D285)</f>
        <v>0</v>
      </c>
      <c r="E286" s="154">
        <f>SUM(E282:E285)</f>
        <v>0</v>
      </c>
      <c r="F286" s="152"/>
      <c r="G286" s="33"/>
    </row>
    <row r="287" spans="1:7" s="34" customFormat="1" ht="15.75" x14ac:dyDescent="0.25">
      <c r="A287" s="75"/>
      <c r="B287" s="32"/>
      <c r="C287" s="26"/>
      <c r="D287" s="156"/>
      <c r="E287" s="157"/>
      <c r="F287" s="157"/>
      <c r="G287" s="33"/>
    </row>
    <row r="288" spans="1:7" s="34" customFormat="1" ht="15.75" x14ac:dyDescent="0.25">
      <c r="A288" s="75"/>
      <c r="B288" s="32"/>
      <c r="C288" s="26"/>
      <c r="D288" s="156"/>
      <c r="E288" s="157"/>
      <c r="F288" s="157"/>
      <c r="G288" s="33"/>
    </row>
    <row r="289" spans="1:7" s="34" customFormat="1" ht="15.75" x14ac:dyDescent="0.25">
      <c r="A289" s="101">
        <f>'Chart of Accounts'!A43</f>
        <v>5023</v>
      </c>
      <c r="B289" s="101" t="str">
        <f>'Chart of Accounts'!B43</f>
        <v>Expense 23</v>
      </c>
      <c r="C289" s="8"/>
      <c r="D289" s="156"/>
      <c r="E289" s="157"/>
      <c r="F289" s="160"/>
      <c r="G289" s="33"/>
    </row>
    <row r="290" spans="1:7" s="34" customFormat="1" x14ac:dyDescent="0.2">
      <c r="A290" s="102"/>
      <c r="B290" s="74" t="s">
        <v>8</v>
      </c>
      <c r="C290" s="22"/>
      <c r="D290" s="161"/>
      <c r="E290" s="162"/>
      <c r="F290" s="163">
        <f>F285</f>
        <v>4946.6000000000004</v>
      </c>
      <c r="G290" s="33"/>
    </row>
    <row r="291" spans="1:7" s="34" customFormat="1" x14ac:dyDescent="0.2">
      <c r="A291" s="194"/>
      <c r="B291" s="187"/>
      <c r="C291" s="183"/>
      <c r="D291" s="184"/>
      <c r="E291" s="188"/>
      <c r="F291" s="152">
        <f>E291-D291+F290</f>
        <v>4946.6000000000004</v>
      </c>
      <c r="G291" s="33"/>
    </row>
    <row r="292" spans="1:7" s="34" customFormat="1" x14ac:dyDescent="0.2">
      <c r="A292" s="194"/>
      <c r="B292" s="187"/>
      <c r="C292" s="183"/>
      <c r="D292" s="184"/>
      <c r="E292" s="188"/>
      <c r="F292" s="152">
        <f>E292-D292+F291</f>
        <v>4946.6000000000004</v>
      </c>
      <c r="G292" s="33"/>
    </row>
    <row r="293" spans="1:7" s="34" customFormat="1" x14ac:dyDescent="0.2">
      <c r="A293" s="194"/>
      <c r="B293" s="187"/>
      <c r="C293" s="183"/>
      <c r="D293" s="184"/>
      <c r="E293" s="185"/>
      <c r="F293" s="152">
        <f>E293-D293+F292</f>
        <v>4946.6000000000004</v>
      </c>
      <c r="G293" s="33"/>
    </row>
    <row r="294" spans="1:7" s="34" customFormat="1" x14ac:dyDescent="0.2">
      <c r="A294" s="194"/>
      <c r="B294" s="187"/>
      <c r="C294" s="183"/>
      <c r="D294" s="184"/>
      <c r="E294" s="185"/>
      <c r="F294" s="152">
        <f>E294-D294+F293</f>
        <v>4946.6000000000004</v>
      </c>
      <c r="G294" s="33"/>
    </row>
    <row r="295" spans="1:7" s="34" customFormat="1" x14ac:dyDescent="0.2">
      <c r="A295" s="103"/>
      <c r="B295" s="30" t="s">
        <v>9</v>
      </c>
      <c r="C295" s="31"/>
      <c r="D295" s="153">
        <f>SUM(D291:D294)</f>
        <v>0</v>
      </c>
      <c r="E295" s="154">
        <f>SUM(E291:E294)</f>
        <v>0</v>
      </c>
      <c r="F295" s="152"/>
      <c r="G295" s="33"/>
    </row>
    <row r="296" spans="1:7" s="34" customFormat="1" ht="15.75" x14ac:dyDescent="0.25">
      <c r="A296" s="75"/>
      <c r="B296" s="32"/>
      <c r="C296" s="26"/>
      <c r="D296" s="156"/>
      <c r="E296" s="157"/>
      <c r="F296" s="157"/>
      <c r="G296" s="33"/>
    </row>
    <row r="297" spans="1:7" s="34" customFormat="1" ht="15.75" x14ac:dyDescent="0.25">
      <c r="A297" s="75"/>
      <c r="B297" s="32"/>
      <c r="C297" s="26"/>
      <c r="D297" s="156"/>
      <c r="E297" s="157"/>
      <c r="F297" s="157"/>
      <c r="G297" s="33"/>
    </row>
    <row r="298" spans="1:7" s="34" customFormat="1" ht="15.75" x14ac:dyDescent="0.25">
      <c r="A298" s="101">
        <f>'Chart of Accounts'!A44</f>
        <v>5024</v>
      </c>
      <c r="B298" s="101" t="str">
        <f>'Chart of Accounts'!B44</f>
        <v>Expense 24</v>
      </c>
      <c r="C298" s="8"/>
      <c r="D298" s="156"/>
      <c r="E298" s="157"/>
      <c r="F298" s="160"/>
      <c r="G298" s="33"/>
    </row>
    <row r="299" spans="1:7" s="34" customFormat="1" x14ac:dyDescent="0.2">
      <c r="A299" s="102"/>
      <c r="B299" s="74" t="s">
        <v>8</v>
      </c>
      <c r="C299" s="22"/>
      <c r="D299" s="161"/>
      <c r="E299" s="162"/>
      <c r="F299" s="163">
        <f>F294</f>
        <v>4946.6000000000004</v>
      </c>
      <c r="G299" s="33"/>
    </row>
    <row r="300" spans="1:7" s="34" customFormat="1" x14ac:dyDescent="0.2">
      <c r="A300" s="194"/>
      <c r="B300" s="187"/>
      <c r="C300" s="183"/>
      <c r="D300" s="184"/>
      <c r="E300" s="188"/>
      <c r="F300" s="152">
        <f>E300-D300+F299</f>
        <v>4946.6000000000004</v>
      </c>
      <c r="G300" s="33"/>
    </row>
    <row r="301" spans="1:7" s="34" customFormat="1" x14ac:dyDescent="0.2">
      <c r="A301" s="194"/>
      <c r="B301" s="187"/>
      <c r="C301" s="183"/>
      <c r="D301" s="184"/>
      <c r="E301" s="188"/>
      <c r="F301" s="152">
        <f>E301-D301+F300</f>
        <v>4946.6000000000004</v>
      </c>
      <c r="G301" s="33"/>
    </row>
    <row r="302" spans="1:7" s="34" customFormat="1" x14ac:dyDescent="0.2">
      <c r="A302" s="194"/>
      <c r="B302" s="187"/>
      <c r="C302" s="183"/>
      <c r="D302" s="184"/>
      <c r="E302" s="185"/>
      <c r="F302" s="152">
        <f>E302-D302+F301</f>
        <v>4946.6000000000004</v>
      </c>
      <c r="G302" s="33"/>
    </row>
    <row r="303" spans="1:7" s="34" customFormat="1" x14ac:dyDescent="0.2">
      <c r="A303" s="194"/>
      <c r="B303" s="187"/>
      <c r="C303" s="183"/>
      <c r="D303" s="184"/>
      <c r="E303" s="185"/>
      <c r="F303" s="152">
        <f>E303-D303+F302</f>
        <v>4946.6000000000004</v>
      </c>
      <c r="G303" s="33"/>
    </row>
    <row r="304" spans="1:7" s="34" customFormat="1" x14ac:dyDescent="0.2">
      <c r="A304" s="103"/>
      <c r="B304" s="30" t="s">
        <v>9</v>
      </c>
      <c r="C304" s="31"/>
      <c r="D304" s="153">
        <f>SUM(D300:D303)</f>
        <v>0</v>
      </c>
      <c r="E304" s="154">
        <f>SUM(E300:E303)</f>
        <v>0</v>
      </c>
      <c r="F304" s="152"/>
      <c r="G304" s="33"/>
    </row>
    <row r="305" spans="1:7" s="34" customFormat="1" x14ac:dyDescent="0.2">
      <c r="A305" s="27"/>
      <c r="B305" s="28"/>
      <c r="C305" s="8"/>
      <c r="D305" s="156"/>
      <c r="E305" s="157"/>
      <c r="F305" s="160"/>
      <c r="G305" s="33"/>
    </row>
    <row r="306" spans="1:7" s="34" customFormat="1" x14ac:dyDescent="0.2">
      <c r="A306" s="27"/>
      <c r="B306" s="28"/>
      <c r="C306" s="8"/>
      <c r="D306" s="156"/>
      <c r="E306" s="157"/>
      <c r="F306" s="160"/>
      <c r="G306" s="33"/>
    </row>
    <row r="307" spans="1:7" s="34" customFormat="1" ht="15.75" x14ac:dyDescent="0.25">
      <c r="A307" s="101">
        <f>'Chart of Accounts'!A45</f>
        <v>5025</v>
      </c>
      <c r="B307" s="101" t="str">
        <f>'Chart of Accounts'!B45</f>
        <v>Expense 25</v>
      </c>
      <c r="C307" s="8"/>
      <c r="D307" s="156"/>
      <c r="E307" s="157"/>
      <c r="F307" s="160"/>
      <c r="G307" s="33"/>
    </row>
    <row r="308" spans="1:7" s="34" customFormat="1" x14ac:dyDescent="0.2">
      <c r="A308" s="102"/>
      <c r="B308" s="74" t="s">
        <v>8</v>
      </c>
      <c r="C308" s="22"/>
      <c r="D308" s="161"/>
      <c r="E308" s="162"/>
      <c r="F308" s="163">
        <f>F303</f>
        <v>4946.6000000000004</v>
      </c>
      <c r="G308" s="33"/>
    </row>
    <row r="309" spans="1:7" s="34" customFormat="1" x14ac:dyDescent="0.2">
      <c r="A309" s="194"/>
      <c r="B309" s="187"/>
      <c r="C309" s="183"/>
      <c r="D309" s="184"/>
      <c r="E309" s="188"/>
      <c r="F309" s="152">
        <f>E309-D309+F308</f>
        <v>4946.6000000000004</v>
      </c>
      <c r="G309" s="33"/>
    </row>
    <row r="310" spans="1:7" s="34" customFormat="1" x14ac:dyDescent="0.2">
      <c r="A310" s="194"/>
      <c r="B310" s="187"/>
      <c r="C310" s="183"/>
      <c r="D310" s="184"/>
      <c r="E310" s="188"/>
      <c r="F310" s="152">
        <f>E310-D310+F309</f>
        <v>4946.6000000000004</v>
      </c>
      <c r="G310" s="33"/>
    </row>
    <row r="311" spans="1:7" s="34" customFormat="1" x14ac:dyDescent="0.2">
      <c r="A311" s="194"/>
      <c r="B311" s="187"/>
      <c r="C311" s="183"/>
      <c r="D311" s="184"/>
      <c r="E311" s="185"/>
      <c r="F311" s="152">
        <f>E311-D311+F310</f>
        <v>4946.6000000000004</v>
      </c>
      <c r="G311" s="33"/>
    </row>
    <row r="312" spans="1:7" s="34" customFormat="1" x14ac:dyDescent="0.2">
      <c r="A312" s="194"/>
      <c r="B312" s="187"/>
      <c r="C312" s="183"/>
      <c r="D312" s="184"/>
      <c r="E312" s="185"/>
      <c r="F312" s="152">
        <f>E312-D312+F311</f>
        <v>4946.6000000000004</v>
      </c>
      <c r="G312" s="33"/>
    </row>
    <row r="313" spans="1:7" s="34" customFormat="1" x14ac:dyDescent="0.2">
      <c r="A313" s="103"/>
      <c r="B313" s="30" t="s">
        <v>9</v>
      </c>
      <c r="C313" s="31"/>
      <c r="D313" s="153">
        <f>SUM(D309:D312)</f>
        <v>0</v>
      </c>
      <c r="E313" s="154">
        <f>SUM(E309:E312)</f>
        <v>0</v>
      </c>
      <c r="F313" s="152"/>
      <c r="G313" s="33"/>
    </row>
    <row r="314" spans="1:7" s="34" customFormat="1" x14ac:dyDescent="0.2">
      <c r="A314" s="27"/>
      <c r="B314" s="28"/>
      <c r="C314" s="8"/>
      <c r="D314" s="156"/>
      <c r="E314" s="157"/>
      <c r="F314" s="160"/>
      <c r="G314" s="33"/>
    </row>
    <row r="315" spans="1:7" s="34" customFormat="1" x14ac:dyDescent="0.2">
      <c r="A315" s="27"/>
      <c r="B315" s="28"/>
      <c r="C315" s="8"/>
      <c r="D315" s="156"/>
      <c r="E315" s="157"/>
      <c r="F315" s="160"/>
      <c r="G315" s="33"/>
    </row>
    <row r="316" spans="1:7" ht="18" customHeight="1" x14ac:dyDescent="0.25">
      <c r="A316" s="101">
        <f>'Chart of Accounts'!A46</f>
        <v>5026</v>
      </c>
      <c r="B316" s="101" t="str">
        <f>'Chart of Accounts'!B46</f>
        <v>Expense 26</v>
      </c>
      <c r="C316" s="8"/>
      <c r="D316" s="156"/>
      <c r="E316" s="157"/>
      <c r="F316" s="160"/>
    </row>
    <row r="317" spans="1:7" s="1" customFormat="1" ht="18" customHeight="1" x14ac:dyDescent="0.2">
      <c r="A317" s="102"/>
      <c r="B317" s="74" t="s">
        <v>8</v>
      </c>
      <c r="C317" s="22"/>
      <c r="D317" s="161"/>
      <c r="E317" s="162"/>
      <c r="F317" s="163">
        <f>F312</f>
        <v>4946.6000000000004</v>
      </c>
      <c r="G317" s="4"/>
    </row>
    <row r="318" spans="1:7" s="1" customFormat="1" ht="12.75" customHeight="1" x14ac:dyDescent="0.2">
      <c r="A318" s="194"/>
      <c r="B318" s="187"/>
      <c r="C318" s="183"/>
      <c r="D318" s="184"/>
      <c r="E318" s="188"/>
      <c r="F318" s="152">
        <f>E318-D318+F317</f>
        <v>4946.6000000000004</v>
      </c>
      <c r="G318" s="4"/>
    </row>
    <row r="319" spans="1:7" s="1" customFormat="1" ht="12.75" customHeight="1" x14ac:dyDescent="0.2">
      <c r="A319" s="194"/>
      <c r="B319" s="187"/>
      <c r="C319" s="183"/>
      <c r="D319" s="184"/>
      <c r="E319" s="188"/>
      <c r="F319" s="152">
        <f t="shared" ref="F319:F328" si="0">E319-D319+F318</f>
        <v>4946.6000000000004</v>
      </c>
      <c r="G319" s="4"/>
    </row>
    <row r="320" spans="1:7" s="1" customFormat="1" ht="12.75" customHeight="1" x14ac:dyDescent="0.2">
      <c r="A320" s="194"/>
      <c r="B320" s="187"/>
      <c r="C320" s="183"/>
      <c r="D320" s="184"/>
      <c r="E320" s="188"/>
      <c r="F320" s="152">
        <f t="shared" si="0"/>
        <v>4946.6000000000004</v>
      </c>
      <c r="G320" s="4"/>
    </row>
    <row r="321" spans="1:7" s="1" customFormat="1" ht="12.75" customHeight="1" x14ac:dyDescent="0.2">
      <c r="A321" s="194"/>
      <c r="B321" s="187"/>
      <c r="C321" s="183"/>
      <c r="D321" s="184"/>
      <c r="E321" s="188"/>
      <c r="F321" s="152">
        <f t="shared" si="0"/>
        <v>4946.6000000000004</v>
      </c>
      <c r="G321" s="4"/>
    </row>
    <row r="322" spans="1:7" s="1" customFormat="1" ht="12.75" customHeight="1" x14ac:dyDescent="0.2">
      <c r="A322" s="194"/>
      <c r="B322" s="187"/>
      <c r="C322" s="183"/>
      <c r="D322" s="184"/>
      <c r="E322" s="188"/>
      <c r="F322" s="152">
        <f t="shared" si="0"/>
        <v>4946.6000000000004</v>
      </c>
      <c r="G322" s="4"/>
    </row>
    <row r="323" spans="1:7" s="1" customFormat="1" ht="12.75" customHeight="1" x14ac:dyDescent="0.2">
      <c r="A323" s="194"/>
      <c r="B323" s="187"/>
      <c r="C323" s="183"/>
      <c r="D323" s="184"/>
      <c r="E323" s="188"/>
      <c r="F323" s="152">
        <f t="shared" si="0"/>
        <v>4946.6000000000004</v>
      </c>
      <c r="G323" s="4"/>
    </row>
    <row r="324" spans="1:7" s="1" customFormat="1" ht="12.75" customHeight="1" x14ac:dyDescent="0.2">
      <c r="A324" s="194"/>
      <c r="B324" s="187"/>
      <c r="C324" s="183"/>
      <c r="D324" s="184"/>
      <c r="E324" s="188"/>
      <c r="F324" s="152">
        <f t="shared" si="0"/>
        <v>4946.6000000000004</v>
      </c>
      <c r="G324" s="4"/>
    </row>
    <row r="325" spans="1:7" s="1" customFormat="1" ht="12.75" customHeight="1" x14ac:dyDescent="0.2">
      <c r="A325" s="194"/>
      <c r="B325" s="187"/>
      <c r="C325" s="183"/>
      <c r="D325" s="184"/>
      <c r="E325" s="188"/>
      <c r="F325" s="152">
        <f t="shared" si="0"/>
        <v>4946.6000000000004</v>
      </c>
      <c r="G325" s="4"/>
    </row>
    <row r="326" spans="1:7" s="1" customFormat="1" ht="12.75" customHeight="1" x14ac:dyDescent="0.2">
      <c r="A326" s="194"/>
      <c r="B326" s="187"/>
      <c r="C326" s="183"/>
      <c r="D326" s="184"/>
      <c r="E326" s="188"/>
      <c r="F326" s="152">
        <f t="shared" si="0"/>
        <v>4946.6000000000004</v>
      </c>
      <c r="G326" s="4"/>
    </row>
    <row r="327" spans="1:7" x14ac:dyDescent="0.2">
      <c r="A327" s="194"/>
      <c r="B327" s="187"/>
      <c r="C327" s="183"/>
      <c r="D327" s="184"/>
      <c r="E327" s="185"/>
      <c r="F327" s="152">
        <f t="shared" si="0"/>
        <v>4946.6000000000004</v>
      </c>
    </row>
    <row r="328" spans="1:7" x14ac:dyDescent="0.2">
      <c r="A328" s="194"/>
      <c r="B328" s="187"/>
      <c r="C328" s="183"/>
      <c r="D328" s="184"/>
      <c r="E328" s="185"/>
      <c r="F328" s="152">
        <f t="shared" si="0"/>
        <v>4946.6000000000004</v>
      </c>
    </row>
    <row r="329" spans="1:7" s="13" customFormat="1" x14ac:dyDescent="0.2">
      <c r="A329" s="103"/>
      <c r="B329" s="30" t="s">
        <v>9</v>
      </c>
      <c r="C329" s="31"/>
      <c r="D329" s="153">
        <f>SUM(D318:D328)</f>
        <v>0</v>
      </c>
      <c r="E329" s="154">
        <f>SUM(E318:E328)</f>
        <v>0</v>
      </c>
      <c r="F329" s="152"/>
      <c r="G329" s="3"/>
    </row>
    <row r="330" spans="1:7" s="13" customFormat="1" x14ac:dyDescent="0.2">
      <c r="A330" s="27"/>
      <c r="B330" s="28"/>
      <c r="C330" s="8"/>
      <c r="D330" s="156"/>
      <c r="E330" s="157"/>
      <c r="F330" s="160"/>
      <c r="G330" s="3"/>
    </row>
    <row r="331" spans="1:7" s="34" customFormat="1" ht="15.75" x14ac:dyDescent="0.25">
      <c r="A331" s="27"/>
      <c r="B331" s="32"/>
      <c r="C331" s="26"/>
      <c r="D331" s="156"/>
      <c r="E331" s="157"/>
      <c r="F331" s="157"/>
      <c r="G331" s="33"/>
    </row>
    <row r="332" spans="1:7" ht="18" customHeight="1" x14ac:dyDescent="0.25">
      <c r="A332" s="105">
        <f>'Chart of Accounts'!A47</f>
        <v>5027</v>
      </c>
      <c r="B332" s="105" t="str">
        <f>'Chart of Accounts'!B47</f>
        <v>Expense 27</v>
      </c>
      <c r="C332" s="8"/>
      <c r="D332" s="156"/>
      <c r="E332" s="157"/>
      <c r="F332" s="160"/>
    </row>
    <row r="333" spans="1:7" s="1" customFormat="1" ht="18" customHeight="1" x14ac:dyDescent="0.2">
      <c r="A333" s="106"/>
      <c r="B333" s="74" t="s">
        <v>8</v>
      </c>
      <c r="C333" s="22"/>
      <c r="D333" s="161"/>
      <c r="E333" s="162"/>
      <c r="F333" s="163">
        <f>F328</f>
        <v>4946.6000000000004</v>
      </c>
      <c r="G333" s="4"/>
    </row>
    <row r="334" spans="1:7" s="1" customFormat="1" ht="12.75" customHeight="1" x14ac:dyDescent="0.2">
      <c r="A334" s="195"/>
      <c r="B334" s="187"/>
      <c r="C334" s="183"/>
      <c r="D334" s="184"/>
      <c r="E334" s="188"/>
      <c r="F334" s="152">
        <f>E334-D334+F333</f>
        <v>4946.6000000000004</v>
      </c>
      <c r="G334" s="4"/>
    </row>
    <row r="335" spans="1:7" s="1" customFormat="1" ht="12.75" customHeight="1" x14ac:dyDescent="0.2">
      <c r="A335" s="195"/>
      <c r="B335" s="187"/>
      <c r="C335" s="183"/>
      <c r="D335" s="184"/>
      <c r="E335" s="188"/>
      <c r="F335" s="152">
        <f>E335-D335+F334</f>
        <v>4946.6000000000004</v>
      </c>
      <c r="G335" s="4"/>
    </row>
    <row r="336" spans="1:7" ht="12.75" customHeight="1" x14ac:dyDescent="0.2">
      <c r="A336" s="195"/>
      <c r="B336" s="187"/>
      <c r="C336" s="183"/>
      <c r="D336" s="184"/>
      <c r="E336" s="185"/>
      <c r="F336" s="152">
        <f>E336-D336+F335</f>
        <v>4946.6000000000004</v>
      </c>
    </row>
    <row r="337" spans="1:7" ht="12.75" customHeight="1" x14ac:dyDescent="0.2">
      <c r="A337" s="195"/>
      <c r="B337" s="187"/>
      <c r="C337" s="183"/>
      <c r="D337" s="184"/>
      <c r="E337" s="185"/>
      <c r="F337" s="152">
        <f>E337-D337+F336</f>
        <v>4946.6000000000004</v>
      </c>
    </row>
    <row r="338" spans="1:7" s="13" customFormat="1" x14ac:dyDescent="0.2">
      <c r="A338" s="107"/>
      <c r="B338" s="30" t="s">
        <v>9</v>
      </c>
      <c r="C338" s="31"/>
      <c r="D338" s="153">
        <f>SUM(D334:D337)</f>
        <v>0</v>
      </c>
      <c r="E338" s="154">
        <f>SUM(E334:E337)</f>
        <v>0</v>
      </c>
      <c r="F338" s="152"/>
      <c r="G338" s="3"/>
    </row>
    <row r="339" spans="1:7" s="13" customFormat="1" x14ac:dyDescent="0.2">
      <c r="A339" s="27"/>
      <c r="B339" s="28"/>
      <c r="C339" s="8"/>
      <c r="D339" s="156"/>
      <c r="E339" s="157"/>
      <c r="F339" s="160"/>
      <c r="G339" s="3"/>
    </row>
    <row r="340" spans="1:7" s="13" customFormat="1" x14ac:dyDescent="0.2">
      <c r="A340" s="27"/>
      <c r="B340" s="28"/>
      <c r="C340" s="8"/>
      <c r="D340" s="156"/>
      <c r="E340" s="157"/>
      <c r="F340" s="160"/>
      <c r="G340" s="3"/>
    </row>
    <row r="341" spans="1:7" s="13" customFormat="1" ht="15.75" x14ac:dyDescent="0.25">
      <c r="A341" s="105">
        <f>'Chart of Accounts'!A48</f>
        <v>5028</v>
      </c>
      <c r="B341" s="105" t="str">
        <f>'Chart of Accounts'!B48</f>
        <v>Expense 28</v>
      </c>
      <c r="C341" s="8"/>
      <c r="D341" s="156"/>
      <c r="E341" s="157"/>
      <c r="F341" s="160"/>
      <c r="G341" s="3"/>
    </row>
    <row r="342" spans="1:7" s="13" customFormat="1" x14ac:dyDescent="0.2">
      <c r="A342" s="106"/>
      <c r="B342" s="74" t="s">
        <v>8</v>
      </c>
      <c r="C342" s="22"/>
      <c r="D342" s="161"/>
      <c r="E342" s="162"/>
      <c r="F342" s="163">
        <f>F337</f>
        <v>4946.6000000000004</v>
      </c>
      <c r="G342" s="3"/>
    </row>
    <row r="343" spans="1:7" s="13" customFormat="1" x14ac:dyDescent="0.2">
      <c r="A343" s="195"/>
      <c r="B343" s="187"/>
      <c r="C343" s="183"/>
      <c r="D343" s="184"/>
      <c r="E343" s="188"/>
      <c r="F343" s="152">
        <f>E343-D343+F342</f>
        <v>4946.6000000000004</v>
      </c>
      <c r="G343" s="3"/>
    </row>
    <row r="344" spans="1:7" s="13" customFormat="1" x14ac:dyDescent="0.2">
      <c r="A344" s="195"/>
      <c r="B344" s="187"/>
      <c r="C344" s="183"/>
      <c r="D344" s="184"/>
      <c r="E344" s="188"/>
      <c r="F344" s="152">
        <f>E344-D344+F343</f>
        <v>4946.6000000000004</v>
      </c>
      <c r="G344" s="3"/>
    </row>
    <row r="345" spans="1:7" s="13" customFormat="1" x14ac:dyDescent="0.2">
      <c r="A345" s="195"/>
      <c r="B345" s="187"/>
      <c r="C345" s="183"/>
      <c r="D345" s="184"/>
      <c r="E345" s="185"/>
      <c r="F345" s="152">
        <f>E345-D345+F344</f>
        <v>4946.6000000000004</v>
      </c>
      <c r="G345" s="3"/>
    </row>
    <row r="346" spans="1:7" s="13" customFormat="1" x14ac:dyDescent="0.2">
      <c r="A346" s="195"/>
      <c r="B346" s="187"/>
      <c r="C346" s="183"/>
      <c r="D346" s="184"/>
      <c r="E346" s="185"/>
      <c r="F346" s="152">
        <f>E346-D346+F345</f>
        <v>4946.6000000000004</v>
      </c>
      <c r="G346" s="3"/>
    </row>
    <row r="347" spans="1:7" s="13" customFormat="1" x14ac:dyDescent="0.2">
      <c r="A347" s="107"/>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4946.6000000000004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0</v>
      </c>
      <c r="E351" s="166">
        <f>E15+E24+E33+E42+E51+E60+E69+E78+E87+E97+E106+E115+E124+E133+E142+E151+E160+E169+E178+E187+E196+E205+E214+E223+E232+E241+E250+E259+E268+E277+E286+E295+E304+E313+E329+E338+E347</f>
        <v>0</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4946.6000000000004</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theme="9" tint="-0.499984740745262"/>
    <pageSetUpPr fitToPage="1"/>
  </sheetPr>
  <dimension ref="A1:N60"/>
  <sheetViews>
    <sheetView workbookViewId="0">
      <selection activeCell="I14" sqref="I14"/>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 min="14" max="14" width="11.85546875" bestFit="1" customWidth="1"/>
  </cols>
  <sheetData>
    <row r="1" spans="1:14" x14ac:dyDescent="0.2">
      <c r="A1" s="64"/>
      <c r="B1" s="64"/>
      <c r="C1" s="64"/>
      <c r="D1" s="64"/>
      <c r="E1" s="64"/>
      <c r="F1" s="64"/>
      <c r="G1" s="64"/>
    </row>
    <row r="2" spans="1:14" ht="22.5" x14ac:dyDescent="0.3">
      <c r="A2" s="459" t="str">
        <f>'Chart of Accounts'!A1:B1</f>
        <v>IOMC Crossroads Crew</v>
      </c>
      <c r="B2" s="459"/>
      <c r="C2" s="459"/>
      <c r="D2" s="459"/>
      <c r="E2" s="459"/>
      <c r="F2" s="459"/>
      <c r="G2" s="459"/>
    </row>
    <row r="3" spans="1:14" ht="20.25" x14ac:dyDescent="0.3">
      <c r="A3" s="460" t="s">
        <v>12</v>
      </c>
      <c r="B3" s="460"/>
      <c r="C3" s="460"/>
      <c r="D3" s="460"/>
      <c r="E3" s="460"/>
      <c r="F3" s="460"/>
      <c r="G3" s="460"/>
    </row>
    <row r="4" spans="1:14" ht="18" x14ac:dyDescent="0.25">
      <c r="A4" s="461" t="s">
        <v>50</v>
      </c>
      <c r="B4" s="461"/>
      <c r="C4" s="461"/>
      <c r="D4" s="461"/>
      <c r="E4" s="277">
        <f>'Chart of Accounts'!A3</f>
        <v>2018</v>
      </c>
      <c r="F4" s="276"/>
      <c r="G4" s="276"/>
    </row>
    <row r="5" spans="1:14" ht="13.5" thickBot="1" x14ac:dyDescent="0.25">
      <c r="A5" s="64"/>
      <c r="B5" s="64"/>
      <c r="C5" s="64"/>
      <c r="D5" s="64"/>
      <c r="E5" s="64"/>
      <c r="F5" s="64"/>
      <c r="G5" s="64"/>
    </row>
    <row r="6" spans="1:14" ht="13.5" thickTop="1" x14ac:dyDescent="0.2">
      <c r="A6" s="109"/>
      <c r="B6" s="110"/>
      <c r="C6" s="110"/>
      <c r="D6" s="110"/>
      <c r="E6" s="110"/>
      <c r="F6" s="110"/>
      <c r="G6" s="111"/>
    </row>
    <row r="7" spans="1:14" ht="13.5" thickBot="1" x14ac:dyDescent="0.25">
      <c r="A7" s="112"/>
      <c r="B7" s="2"/>
      <c r="C7" s="2"/>
      <c r="D7" s="2"/>
      <c r="E7" s="2"/>
      <c r="F7" s="2"/>
      <c r="G7" s="113"/>
    </row>
    <row r="8" spans="1:14" ht="19.5" thickTop="1" thickBot="1" x14ac:dyDescent="0.3">
      <c r="A8" s="112"/>
      <c r="B8" s="114" t="s">
        <v>13</v>
      </c>
      <c r="C8" s="115"/>
      <c r="D8" s="115"/>
      <c r="E8" s="116"/>
      <c r="F8" s="2"/>
      <c r="G8" s="171">
        <f>'P&amp;L May '!G55</f>
        <v>4946.6000000000022</v>
      </c>
    </row>
    <row r="9" spans="1:14" ht="18.75" thickTop="1" x14ac:dyDescent="0.25">
      <c r="A9" s="112"/>
      <c r="B9" s="2"/>
      <c r="C9" s="115"/>
      <c r="D9" s="115"/>
      <c r="E9" s="117"/>
      <c r="F9" s="2"/>
      <c r="G9" s="173"/>
    </row>
    <row r="10" spans="1:14" ht="18" x14ac:dyDescent="0.25">
      <c r="A10" s="67"/>
      <c r="B10" s="123" t="s">
        <v>0</v>
      </c>
      <c r="C10" s="124"/>
      <c r="D10" s="123"/>
      <c r="E10" s="125"/>
      <c r="F10" s="124"/>
      <c r="G10" s="68"/>
    </row>
    <row r="11" spans="1:14" ht="14.25" x14ac:dyDescent="0.2">
      <c r="A11" s="67"/>
      <c r="B11" s="126">
        <f>'Chart of Accounts'!A6</f>
        <v>4001</v>
      </c>
      <c r="C11" s="126" t="str">
        <f>'Chart of Accounts'!B6</f>
        <v>Dues</v>
      </c>
      <c r="D11" s="127"/>
      <c r="E11" s="128">
        <f>'GL-JUNE'!E15-'GL-JUNE'!D15</f>
        <v>0</v>
      </c>
      <c r="F11" s="127"/>
      <c r="G11" s="82"/>
    </row>
    <row r="12" spans="1:14" ht="14.25" x14ac:dyDescent="0.2">
      <c r="A12" s="67"/>
      <c r="B12" s="126">
        <f>'Chart of Accounts'!A7</f>
        <v>4002</v>
      </c>
      <c r="C12" s="126" t="str">
        <f>'Chart of Accounts'!B7</f>
        <v>Swag</v>
      </c>
      <c r="D12" s="127"/>
      <c r="E12" s="128">
        <f>'GL-JUNE'!E24-'GL-JUNE'!D24</f>
        <v>0</v>
      </c>
      <c r="F12" s="127"/>
      <c r="G12" s="82"/>
    </row>
    <row r="13" spans="1:14" ht="14.25" x14ac:dyDescent="0.2">
      <c r="A13" s="67"/>
      <c r="B13" s="126">
        <f>'Chart of Accounts'!A8</f>
        <v>4003</v>
      </c>
      <c r="C13" s="126" t="str">
        <f>'Chart of Accounts'!B8</f>
        <v>Party Revenue (Tickets, Raffles, etc.)</v>
      </c>
      <c r="D13" s="127"/>
      <c r="E13" s="128">
        <f>'GL-JUNE'!E33-'GL-JUNE'!D33</f>
        <v>0</v>
      </c>
      <c r="F13" s="127"/>
      <c r="G13" s="82"/>
      <c r="N13" s="40"/>
    </row>
    <row r="14" spans="1:14" ht="14.25" x14ac:dyDescent="0.2">
      <c r="A14" s="67"/>
      <c r="B14" s="126">
        <f>'Chart of Accounts'!A9</f>
        <v>4004</v>
      </c>
      <c r="C14" s="126" t="str">
        <f>'Chart of Accounts'!B9</f>
        <v>Income 4</v>
      </c>
      <c r="D14" s="127"/>
      <c r="E14" s="128">
        <f>'GL-JUNE'!E42-'GL-JUNE'!D42</f>
        <v>0</v>
      </c>
      <c r="F14" s="127"/>
      <c r="G14" s="82"/>
    </row>
    <row r="15" spans="1:14" ht="14.25" x14ac:dyDescent="0.2">
      <c r="A15" s="67"/>
      <c r="B15" s="126">
        <f>'Chart of Accounts'!A10</f>
        <v>4005</v>
      </c>
      <c r="C15" s="126" t="str">
        <f>'Chart of Accounts'!B10</f>
        <v>Income 5</v>
      </c>
      <c r="D15" s="127"/>
      <c r="E15" s="128">
        <f>'GL-JUNE'!E51-'GL-JUNE'!D51</f>
        <v>0</v>
      </c>
      <c r="F15" s="127"/>
      <c r="G15" s="82"/>
    </row>
    <row r="16" spans="1:14" ht="14.25" x14ac:dyDescent="0.2">
      <c r="A16" s="67"/>
      <c r="B16" s="126">
        <f>'Chart of Accounts'!A11</f>
        <v>4006</v>
      </c>
      <c r="C16" s="126" t="str">
        <f>'Chart of Accounts'!B11</f>
        <v>Income 6</v>
      </c>
      <c r="D16" s="127"/>
      <c r="E16" s="128">
        <f>'GL-JUNE'!E60-'GL-JUNE'!D60</f>
        <v>0</v>
      </c>
      <c r="F16" s="127"/>
      <c r="G16" s="82"/>
    </row>
    <row r="17" spans="1:7" ht="14.25" x14ac:dyDescent="0.2">
      <c r="A17" s="67"/>
      <c r="B17" s="126">
        <f>'Chart of Accounts'!A12</f>
        <v>4007</v>
      </c>
      <c r="C17" s="126" t="str">
        <f>'Chart of Accounts'!B12</f>
        <v>Income 7</v>
      </c>
      <c r="D17" s="127"/>
      <c r="E17" s="128">
        <f>'GL-JUNE'!E69-'GL-JUNE'!D69</f>
        <v>0</v>
      </c>
      <c r="F17" s="127"/>
      <c r="G17" s="82"/>
    </row>
    <row r="18" spans="1:7" ht="14.25" x14ac:dyDescent="0.2">
      <c r="A18" s="67"/>
      <c r="B18" s="126">
        <f>'Chart of Accounts'!A13</f>
        <v>4008</v>
      </c>
      <c r="C18" s="126" t="str">
        <f>'Chart of Accounts'!B13</f>
        <v>Income 8</v>
      </c>
      <c r="D18" s="127"/>
      <c r="E18" s="128">
        <f>'GL-JUNE'!E78-'GL-JUNE'!D78</f>
        <v>0</v>
      </c>
      <c r="F18" s="127"/>
      <c r="G18" s="82"/>
    </row>
    <row r="19" spans="1:7" ht="14.25" x14ac:dyDescent="0.2">
      <c r="A19" s="67"/>
      <c r="B19" s="126">
        <f>'Chart of Accounts'!A14</f>
        <v>4009</v>
      </c>
      <c r="C19" s="126" t="str">
        <f>'Chart of Accounts'!B14</f>
        <v>Income 9</v>
      </c>
      <c r="D19" s="127"/>
      <c r="E19" s="128">
        <f>'GL-JUNE'!E87-'GL-JUNE'!D87</f>
        <v>0</v>
      </c>
      <c r="F19" s="127"/>
      <c r="G19" s="82"/>
    </row>
    <row r="20" spans="1:7" ht="15.75" x14ac:dyDescent="0.25">
      <c r="A20" s="67"/>
      <c r="B20" s="129"/>
      <c r="C20" s="130" t="s">
        <v>6</v>
      </c>
      <c r="D20" s="131"/>
      <c r="E20" s="132"/>
      <c r="F20" s="129"/>
      <c r="G20" s="133">
        <f>SUM(E11:E19)</f>
        <v>0</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'GL-JUNE'!D97-'GL-JUNE'!E97</f>
        <v>0</v>
      </c>
      <c r="F23" s="124"/>
      <c r="G23" s="136"/>
    </row>
    <row r="24" spans="1:7" ht="14.25" x14ac:dyDescent="0.2">
      <c r="A24" s="67"/>
      <c r="B24" s="127">
        <f>'Chart of Accounts'!A19</f>
        <v>5002</v>
      </c>
      <c r="C24" s="127" t="str">
        <f>'Chart of Accounts'!B19</f>
        <v>International Dues</v>
      </c>
      <c r="D24" s="137"/>
      <c r="E24" s="128">
        <f>'GL-JUNE'!D106-'GL-JUNE'!E106</f>
        <v>0</v>
      </c>
      <c r="F24" s="124"/>
      <c r="G24" s="136"/>
    </row>
    <row r="25" spans="1:7" ht="14.25" x14ac:dyDescent="0.2">
      <c r="A25" s="67"/>
      <c r="B25" s="127">
        <f>'Chart of Accounts'!A20</f>
        <v>5003</v>
      </c>
      <c r="C25" s="127" t="str">
        <f>'Chart of Accounts'!B20</f>
        <v>Web Site</v>
      </c>
      <c r="D25" s="137"/>
      <c r="E25" s="128">
        <f>'GL-JUNE'!D115-'GL-JUNE'!E115</f>
        <v>0</v>
      </c>
      <c r="F25" s="124"/>
      <c r="G25" s="136"/>
    </row>
    <row r="26" spans="1:7" ht="14.25" x14ac:dyDescent="0.2">
      <c r="A26" s="67"/>
      <c r="B26" s="127">
        <f>'Chart of Accounts'!A21</f>
        <v>5004</v>
      </c>
      <c r="C26" s="127" t="str">
        <f>'Chart of Accounts'!B21</f>
        <v>P.O. Box</v>
      </c>
      <c r="D26" s="137"/>
      <c r="E26" s="128">
        <f>'GL-JUNE'!D124-'GL-JUNE'!E124</f>
        <v>0</v>
      </c>
      <c r="F26" s="124"/>
      <c r="G26" s="136"/>
    </row>
    <row r="27" spans="1:7" ht="14.25" x14ac:dyDescent="0.2">
      <c r="A27" s="67"/>
      <c r="B27" s="127">
        <f>'Chart of Accounts'!A22</f>
        <v>5005</v>
      </c>
      <c r="C27" s="127" t="str">
        <f>'Chart of Accounts'!B22</f>
        <v>Charitable Giving</v>
      </c>
      <c r="D27" s="137"/>
      <c r="E27" s="128">
        <f>'GL-JUNE'!D133-'GL-JUNE'!E133</f>
        <v>0</v>
      </c>
      <c r="F27" s="124"/>
      <c r="G27" s="136"/>
    </row>
    <row r="28" spans="1:7" ht="14.25" x14ac:dyDescent="0.2">
      <c r="A28" s="67"/>
      <c r="B28" s="127">
        <f>'Chart of Accounts'!A23</f>
        <v>5006</v>
      </c>
      <c r="C28" s="127" t="str">
        <f>'Chart of Accounts'!B23</f>
        <v>Run Expenses</v>
      </c>
      <c r="D28" s="137"/>
      <c r="E28" s="128">
        <f>'GL-JUNE'!D142-'GL-JUNE'!E142</f>
        <v>0</v>
      </c>
      <c r="F28" s="124"/>
      <c r="G28" s="136"/>
    </row>
    <row r="29" spans="1:7" ht="14.25" x14ac:dyDescent="0.2">
      <c r="A29" s="67"/>
      <c r="B29" s="127">
        <f>'Chart of Accounts'!A24</f>
        <v>5007</v>
      </c>
      <c r="C29" s="127" t="str">
        <f>'Chart of Accounts'!B24</f>
        <v>Shane Smith</v>
      </c>
      <c r="D29" s="137"/>
      <c r="E29" s="128">
        <f>'GL-JUNE'!D151-'GL-JUNE'!E151</f>
        <v>0</v>
      </c>
      <c r="F29" s="124"/>
      <c r="G29" s="136"/>
    </row>
    <row r="30" spans="1:7" ht="14.25" x14ac:dyDescent="0.2">
      <c r="A30" s="67"/>
      <c r="B30" s="127">
        <f>'Chart of Accounts'!A25</f>
        <v>5008</v>
      </c>
      <c r="C30" s="127" t="str">
        <f>'Chart of Accounts'!B25</f>
        <v>Chapter Party</v>
      </c>
      <c r="D30" s="137"/>
      <c r="E30" s="128">
        <f>'GL-JUNE'!D160-'GL-JUNE'!E160</f>
        <v>0</v>
      </c>
      <c r="F30" s="124"/>
      <c r="G30" s="136"/>
    </row>
    <row r="31" spans="1:7" ht="14.25" x14ac:dyDescent="0.2">
      <c r="A31" s="67"/>
      <c r="B31" s="127">
        <f>'Chart of Accounts'!A26</f>
        <v>5009</v>
      </c>
      <c r="C31" s="127" t="str">
        <f>'Chart of Accounts'!B26</f>
        <v>NY State Party</v>
      </c>
      <c r="D31" s="137"/>
      <c r="E31" s="128">
        <f>'GL-JUNE'!D169-'GL-JUNE'!E169</f>
        <v>0</v>
      </c>
      <c r="F31" s="124"/>
      <c r="G31" s="136"/>
    </row>
    <row r="32" spans="1:7" ht="14.25" x14ac:dyDescent="0.2">
      <c r="A32" s="67"/>
      <c r="B32" s="127">
        <f>'Chart of Accounts'!A28</f>
        <v>5010</v>
      </c>
      <c r="C32" s="127" t="str">
        <f>'Chart of Accounts'!B28</f>
        <v>Expense 10</v>
      </c>
      <c r="D32" s="137"/>
      <c r="E32" s="128">
        <f>'GL-JUNE'!D178-'GL-JUNE'!E178</f>
        <v>0</v>
      </c>
      <c r="F32" s="124"/>
      <c r="G32" s="136"/>
    </row>
    <row r="33" spans="1:7" ht="14.25" x14ac:dyDescent="0.2">
      <c r="A33" s="67"/>
      <c r="B33" s="127">
        <f>'Chart of Accounts'!A29</f>
        <v>5011</v>
      </c>
      <c r="C33" s="127" t="str">
        <f>'Chart of Accounts'!B29</f>
        <v>Expense 11</v>
      </c>
      <c r="D33" s="137"/>
      <c r="E33" s="128">
        <f>'GL-JUNE'!D187-'GL-JUNE'!E187</f>
        <v>0</v>
      </c>
      <c r="F33" s="124"/>
      <c r="G33" s="136"/>
    </row>
    <row r="34" spans="1:7" ht="14.25" x14ac:dyDescent="0.2">
      <c r="A34" s="67"/>
      <c r="B34" s="127">
        <f>'Chart of Accounts'!A30</f>
        <v>5012</v>
      </c>
      <c r="C34" s="127" t="str">
        <f>'Chart of Accounts'!B30</f>
        <v>Expense 12</v>
      </c>
      <c r="D34" s="137"/>
      <c r="E34" s="128">
        <f>'GL-JUNE'!D196-'GL-JUNE'!E196</f>
        <v>0</v>
      </c>
      <c r="F34" s="124"/>
      <c r="G34" s="136"/>
    </row>
    <row r="35" spans="1:7" ht="14.25" x14ac:dyDescent="0.2">
      <c r="A35" s="67"/>
      <c r="B35" s="127">
        <f>'Chart of Accounts'!A31</f>
        <v>5013</v>
      </c>
      <c r="C35" s="127" t="str">
        <f>'Chart of Accounts'!B31</f>
        <v>Expense 13</v>
      </c>
      <c r="D35" s="137"/>
      <c r="E35" s="128">
        <f>'GL-JUNE'!D205-'GL-JUNE'!E205</f>
        <v>0</v>
      </c>
      <c r="F35" s="124"/>
      <c r="G35" s="136"/>
    </row>
    <row r="36" spans="1:7" ht="14.25" x14ac:dyDescent="0.2">
      <c r="A36" s="67"/>
      <c r="B36" s="127">
        <f>'Chart of Accounts'!A33</f>
        <v>5014</v>
      </c>
      <c r="C36" s="127" t="str">
        <f>'Chart of Accounts'!B33</f>
        <v>Expense 14</v>
      </c>
      <c r="D36" s="137"/>
      <c r="E36" s="128">
        <f>'GL-JUNE'!D214-'GL-JUNE'!E214</f>
        <v>0</v>
      </c>
      <c r="F36" s="124"/>
      <c r="G36" s="136"/>
    </row>
    <row r="37" spans="1:7" ht="14.25" x14ac:dyDescent="0.2">
      <c r="A37" s="67"/>
      <c r="B37" s="127">
        <f>'Chart of Accounts'!A34</f>
        <v>5015</v>
      </c>
      <c r="C37" s="127" t="str">
        <f>'Chart of Accounts'!B34</f>
        <v>Expense 15</v>
      </c>
      <c r="D37" s="137"/>
      <c r="E37" s="128">
        <f>'GL-JUNE'!D223-'GL-JUNE'!E223</f>
        <v>0</v>
      </c>
      <c r="F37" s="124"/>
      <c r="G37" s="136"/>
    </row>
    <row r="38" spans="1:7" ht="14.25" x14ac:dyDescent="0.2">
      <c r="A38" s="67"/>
      <c r="B38" s="127">
        <f>'Chart of Accounts'!A35</f>
        <v>5016</v>
      </c>
      <c r="C38" s="127" t="str">
        <f>'Chart of Accounts'!B35</f>
        <v>Expense 16</v>
      </c>
      <c r="D38" s="137"/>
      <c r="E38" s="128">
        <f>'GL-JUNE'!D232-'GL-JUNE'!E232</f>
        <v>0</v>
      </c>
      <c r="F38" s="124"/>
      <c r="G38" s="136"/>
    </row>
    <row r="39" spans="1:7" ht="14.25" x14ac:dyDescent="0.2">
      <c r="A39" s="67"/>
      <c r="B39" s="127">
        <f>'Chart of Accounts'!A36</f>
        <v>5017</v>
      </c>
      <c r="C39" s="127" t="str">
        <f>'Chart of Accounts'!B36</f>
        <v>Expense 17</v>
      </c>
      <c r="D39" s="137"/>
      <c r="E39" s="128">
        <f>'GL-JUNE'!D241-'GL-JUNE'!E241</f>
        <v>0</v>
      </c>
      <c r="F39" s="124"/>
      <c r="G39" s="136"/>
    </row>
    <row r="40" spans="1:7" ht="14.25" x14ac:dyDescent="0.2">
      <c r="A40" s="67"/>
      <c r="B40" s="127">
        <f>'Chart of Accounts'!A38</f>
        <v>5018</v>
      </c>
      <c r="C40" s="127" t="str">
        <f>'Chart of Accounts'!B38</f>
        <v>Expense 18</v>
      </c>
      <c r="D40" s="137"/>
      <c r="E40" s="128">
        <f>'GL-JUNE'!D250-'GL-JUNE'!E250</f>
        <v>0</v>
      </c>
      <c r="F40" s="124"/>
      <c r="G40" s="136"/>
    </row>
    <row r="41" spans="1:7" ht="14.25" x14ac:dyDescent="0.2">
      <c r="A41" s="67"/>
      <c r="B41" s="127">
        <f>'Chart of Accounts'!A39</f>
        <v>5019</v>
      </c>
      <c r="C41" s="127" t="str">
        <f>'Chart of Accounts'!B39</f>
        <v>Expense 19</v>
      </c>
      <c r="D41" s="137"/>
      <c r="E41" s="128">
        <f>'GL-JUNE'!D259-'GL-JUNE'!E259</f>
        <v>0</v>
      </c>
      <c r="F41" s="124"/>
      <c r="G41" s="136"/>
    </row>
    <row r="42" spans="1:7" ht="14.25" x14ac:dyDescent="0.2">
      <c r="A42" s="67"/>
      <c r="B42" s="127">
        <f>'Chart of Accounts'!A40</f>
        <v>5020</v>
      </c>
      <c r="C42" s="127" t="str">
        <f>'Chart of Accounts'!B40</f>
        <v>Expense 20</v>
      </c>
      <c r="D42" s="137"/>
      <c r="E42" s="128">
        <f>'GL-JUNE'!D268-'GL-JUNE'!E268</f>
        <v>0</v>
      </c>
      <c r="F42" s="124"/>
      <c r="G42" s="136"/>
    </row>
    <row r="43" spans="1:7" ht="14.25" x14ac:dyDescent="0.2">
      <c r="A43" s="67"/>
      <c r="B43" s="127">
        <f>'Chart of Accounts'!A41</f>
        <v>5021</v>
      </c>
      <c r="C43" s="127" t="str">
        <f>'Chart of Accounts'!B41</f>
        <v>Expense 21</v>
      </c>
      <c r="D43" s="137"/>
      <c r="E43" s="128">
        <f>'GL-JUNE'!D277-'GL-JUNE'!E277</f>
        <v>0</v>
      </c>
      <c r="F43" s="124"/>
      <c r="G43" s="136"/>
    </row>
    <row r="44" spans="1:7" ht="14.25" x14ac:dyDescent="0.2">
      <c r="A44" s="67"/>
      <c r="B44" s="127">
        <f>'Chart of Accounts'!A42</f>
        <v>5022</v>
      </c>
      <c r="C44" s="127" t="str">
        <f>'Chart of Accounts'!B42</f>
        <v>Expense 22</v>
      </c>
      <c r="D44" s="137"/>
      <c r="E44" s="128">
        <f>'GL-JUNE'!D286-'GL-JUNE'!E286</f>
        <v>0</v>
      </c>
      <c r="F44" s="124"/>
      <c r="G44" s="136"/>
    </row>
    <row r="45" spans="1:7" ht="14.25" x14ac:dyDescent="0.2">
      <c r="A45" s="67"/>
      <c r="B45" s="127">
        <f>'Chart of Accounts'!A43</f>
        <v>5023</v>
      </c>
      <c r="C45" s="127" t="str">
        <f>'Chart of Accounts'!B43</f>
        <v>Expense 23</v>
      </c>
      <c r="D45" s="137"/>
      <c r="E45" s="128">
        <f>'GL-JUNE'!D295-'GL-JUNE'!E295</f>
        <v>0</v>
      </c>
      <c r="F45" s="124"/>
      <c r="G45" s="136"/>
    </row>
    <row r="46" spans="1:7" ht="14.25" x14ac:dyDescent="0.2">
      <c r="A46" s="67"/>
      <c r="B46" s="127">
        <f>'Chart of Accounts'!A44</f>
        <v>5024</v>
      </c>
      <c r="C46" s="127" t="str">
        <f>'Chart of Accounts'!B44</f>
        <v>Expense 24</v>
      </c>
      <c r="D46" s="137"/>
      <c r="E46" s="128">
        <f>'GL-JUNE'!D304-'GL-JUNE'!E304</f>
        <v>0</v>
      </c>
      <c r="F46" s="124"/>
      <c r="G46" s="136"/>
    </row>
    <row r="47" spans="1:7" ht="14.25" x14ac:dyDescent="0.2">
      <c r="A47" s="67"/>
      <c r="B47" s="127">
        <f>'Chart of Accounts'!A45</f>
        <v>5025</v>
      </c>
      <c r="C47" s="127" t="str">
        <f>'Chart of Accounts'!B45</f>
        <v>Expense 25</v>
      </c>
      <c r="D47" s="137"/>
      <c r="E47" s="128">
        <f>'GL-JUNE'!D313-'GL-JUNE'!E313</f>
        <v>0</v>
      </c>
      <c r="F47" s="124"/>
      <c r="G47" s="136"/>
    </row>
    <row r="48" spans="1:7" ht="14.25" x14ac:dyDescent="0.2">
      <c r="A48" s="67"/>
      <c r="B48" s="127">
        <f>'Chart of Accounts'!A46</f>
        <v>5026</v>
      </c>
      <c r="C48" s="127" t="str">
        <f>'Chart of Accounts'!B46</f>
        <v>Expense 26</v>
      </c>
      <c r="D48" s="137"/>
      <c r="E48" s="128">
        <f>'GL-JUNE'!D329-'GL-JUNE'!E329</f>
        <v>0</v>
      </c>
      <c r="F48" s="124"/>
      <c r="G48" s="136"/>
    </row>
    <row r="49" spans="1:7" ht="14.25" x14ac:dyDescent="0.2">
      <c r="A49" s="67"/>
      <c r="B49" s="127">
        <f>'Chart of Accounts'!A47</f>
        <v>5027</v>
      </c>
      <c r="C49" s="127" t="str">
        <f>'Chart of Accounts'!B47</f>
        <v>Expense 27</v>
      </c>
      <c r="D49" s="137"/>
      <c r="E49" s="128">
        <f>'GL-JUNE'!D338-'GL-JUNE'!E338</f>
        <v>0</v>
      </c>
      <c r="F49" s="124"/>
      <c r="G49" s="136"/>
    </row>
    <row r="50" spans="1:7" ht="14.25" x14ac:dyDescent="0.2">
      <c r="A50" s="67"/>
      <c r="B50" s="127">
        <f>'Chart of Accounts'!A48</f>
        <v>5028</v>
      </c>
      <c r="C50" s="127" t="str">
        <f>'Chart of Accounts'!B48</f>
        <v>Expense 28</v>
      </c>
      <c r="D50" s="137"/>
      <c r="E50" s="128">
        <f>'GL-JUNE'!D347-'GL-JUNE'!E347</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0</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D4"/>
  </mergeCells>
  <pageMargins left="0.75" right="0.75" top="1" bottom="1" header="0.5" footer="0.5"/>
  <pageSetup scale="78"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tabColor rgb="FF92D050"/>
    <pageSetUpPr fitToPage="1"/>
  </sheetPr>
  <dimension ref="A1:G60"/>
  <sheetViews>
    <sheetView workbookViewId="0">
      <selection activeCell="G8" sqref="G8"/>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2" t="s">
        <v>39</v>
      </c>
      <c r="B4" s="462"/>
      <c r="C4" s="462"/>
      <c r="D4" s="462"/>
      <c r="E4" s="462"/>
      <c r="F4" s="462"/>
      <c r="G4" s="462"/>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Jan'!G8</f>
        <v>5043.6000000000004</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'P&amp;L 1st Qtr'!E11+'P&amp;L Apr'!E11+'P&amp;L May '!E11+'P&amp;L June'!E11</f>
        <v>728.27</v>
      </c>
      <c r="F11" s="127"/>
      <c r="G11" s="82"/>
    </row>
    <row r="12" spans="1:7" ht="14.25" x14ac:dyDescent="0.2">
      <c r="A12" s="67"/>
      <c r="B12" s="126">
        <f>'Chart of Accounts'!A7</f>
        <v>4002</v>
      </c>
      <c r="C12" s="126" t="str">
        <f>'Chart of Accounts'!B7</f>
        <v>Swag</v>
      </c>
      <c r="D12" s="127"/>
      <c r="E12" s="128">
        <f>'P&amp;L 1st Qtr'!E12+'P&amp;L Apr'!E12+'P&amp;L May '!E12+'P&amp;L June'!E12</f>
        <v>274.3599999999999</v>
      </c>
      <c r="F12" s="127"/>
      <c r="G12" s="82"/>
    </row>
    <row r="13" spans="1:7" ht="14.25" x14ac:dyDescent="0.2">
      <c r="A13" s="67"/>
      <c r="B13" s="126">
        <f>'Chart of Accounts'!A8</f>
        <v>4003</v>
      </c>
      <c r="C13" s="126" t="str">
        <f>'Chart of Accounts'!B8</f>
        <v>Party Revenue (Tickets, Raffles, etc.)</v>
      </c>
      <c r="D13" s="127"/>
      <c r="E13" s="128">
        <f>'P&amp;L 1st Qtr'!E13+'P&amp;L Apr'!E13+'P&amp;L May '!E13+'P&amp;L June'!E13</f>
        <v>-56.73</v>
      </c>
      <c r="F13" s="127"/>
      <c r="G13" s="82"/>
    </row>
    <row r="14" spans="1:7" ht="14.25" x14ac:dyDescent="0.2">
      <c r="A14" s="67"/>
      <c r="B14" s="126">
        <f>'Chart of Accounts'!A9</f>
        <v>4004</v>
      </c>
      <c r="C14" s="126" t="str">
        <f>'Chart of Accounts'!B9</f>
        <v>Income 4</v>
      </c>
      <c r="D14" s="127"/>
      <c r="E14" s="128">
        <f>'P&amp;L 1st Qtr'!E14+'P&amp;L Apr'!E14+'P&amp;L May '!E14+'P&amp;L June'!E14</f>
        <v>0</v>
      </c>
      <c r="F14" s="127"/>
      <c r="G14" s="82"/>
    </row>
    <row r="15" spans="1:7" ht="14.25" x14ac:dyDescent="0.2">
      <c r="A15" s="67"/>
      <c r="B15" s="126">
        <f>'Chart of Accounts'!A10</f>
        <v>4005</v>
      </c>
      <c r="C15" s="126" t="str">
        <f>'Chart of Accounts'!B10</f>
        <v>Income 5</v>
      </c>
      <c r="D15" s="127"/>
      <c r="E15" s="128">
        <f>'P&amp;L 1st Qtr'!E15+'P&amp;L Apr'!E15+'P&amp;L May '!E15+'P&amp;L June'!E15</f>
        <v>0</v>
      </c>
      <c r="F15" s="127"/>
      <c r="G15" s="82"/>
    </row>
    <row r="16" spans="1:7" ht="14.25" x14ac:dyDescent="0.2">
      <c r="A16" s="67"/>
      <c r="B16" s="126">
        <f>'Chart of Accounts'!A11</f>
        <v>4006</v>
      </c>
      <c r="C16" s="126" t="str">
        <f>'Chart of Accounts'!B11</f>
        <v>Income 6</v>
      </c>
      <c r="D16" s="127"/>
      <c r="E16" s="128">
        <f>'P&amp;L 1st Qtr'!E16+'P&amp;L Apr'!E16+'P&amp;L May '!E16+'P&amp;L June'!E16</f>
        <v>0</v>
      </c>
      <c r="F16" s="127"/>
      <c r="G16" s="82"/>
    </row>
    <row r="17" spans="1:7" ht="14.25" x14ac:dyDescent="0.2">
      <c r="A17" s="67"/>
      <c r="B17" s="126">
        <f>'Chart of Accounts'!A12</f>
        <v>4007</v>
      </c>
      <c r="C17" s="126" t="str">
        <f>'Chart of Accounts'!B12</f>
        <v>Income 7</v>
      </c>
      <c r="D17" s="127"/>
      <c r="E17" s="128">
        <f>'P&amp;L 1st Qtr'!E17+'P&amp;L Apr'!E17+'P&amp;L May '!E17+'P&amp;L June'!E17</f>
        <v>0</v>
      </c>
      <c r="F17" s="127"/>
      <c r="G17" s="82"/>
    </row>
    <row r="18" spans="1:7" ht="14.25" x14ac:dyDescent="0.2">
      <c r="A18" s="67"/>
      <c r="B18" s="126">
        <f>'Chart of Accounts'!A13</f>
        <v>4008</v>
      </c>
      <c r="C18" s="126" t="str">
        <f>'Chart of Accounts'!B13</f>
        <v>Income 8</v>
      </c>
      <c r="D18" s="127"/>
      <c r="E18" s="128">
        <f>'P&amp;L 1st Qtr'!E18+'P&amp;L Apr'!E18+'P&amp;L May '!E18+'P&amp;L June'!E18</f>
        <v>0</v>
      </c>
      <c r="F18" s="127"/>
      <c r="G18" s="82"/>
    </row>
    <row r="19" spans="1:7" ht="14.25" x14ac:dyDescent="0.2">
      <c r="A19" s="67"/>
      <c r="B19" s="126">
        <f>'Chart of Accounts'!A14</f>
        <v>4009</v>
      </c>
      <c r="C19" s="126" t="str">
        <f>'Chart of Accounts'!B14</f>
        <v>Income 9</v>
      </c>
      <c r="D19" s="127"/>
      <c r="E19" s="128">
        <f>'P&amp;L 1st Qtr'!E19+'P&amp;L Apr'!E19+'P&amp;L May '!E19+'P&amp;L June'!E19</f>
        <v>0</v>
      </c>
      <c r="F19" s="127"/>
      <c r="G19" s="82"/>
    </row>
    <row r="20" spans="1:7" ht="15.75" x14ac:dyDescent="0.25">
      <c r="A20" s="67"/>
      <c r="B20" s="129"/>
      <c r="C20" s="130" t="s">
        <v>6</v>
      </c>
      <c r="D20" s="131"/>
      <c r="E20" s="132"/>
      <c r="F20" s="129"/>
      <c r="G20" s="133">
        <f>SUM(E11:E19)</f>
        <v>945.89999999999986</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'P&amp;L 1st Qtr'!E23+'P&amp;L Apr'!E23+'P&amp;L May '!E23+'P&amp;L June'!E23</f>
        <v>31.430000000000003</v>
      </c>
      <c r="F23" s="124"/>
      <c r="G23" s="136"/>
    </row>
    <row r="24" spans="1:7" ht="14.25" x14ac:dyDescent="0.2">
      <c r="A24" s="67"/>
      <c r="B24" s="127">
        <f>'Chart of Accounts'!A19</f>
        <v>5002</v>
      </c>
      <c r="C24" s="127" t="str">
        <f>'Chart of Accounts'!B19</f>
        <v>International Dues</v>
      </c>
      <c r="D24" s="137"/>
      <c r="E24" s="128">
        <f>'P&amp;L 1st Qtr'!E24+'P&amp;L Apr'!E24+'P&amp;L May '!E24+'P&amp;L June'!E24</f>
        <v>432</v>
      </c>
      <c r="F24" s="124"/>
      <c r="G24" s="136"/>
    </row>
    <row r="25" spans="1:7" ht="14.25" x14ac:dyDescent="0.2">
      <c r="A25" s="67"/>
      <c r="B25" s="127">
        <f>'Chart of Accounts'!A20</f>
        <v>5003</v>
      </c>
      <c r="C25" s="127" t="str">
        <f>'Chart of Accounts'!B20</f>
        <v>Web Site</v>
      </c>
      <c r="D25" s="137"/>
      <c r="E25" s="128">
        <f>'P&amp;L 1st Qtr'!E25+'P&amp;L Apr'!E25+'P&amp;L May '!E25+'P&amp;L June'!E25</f>
        <v>106.9</v>
      </c>
      <c r="F25" s="124"/>
      <c r="G25" s="136"/>
    </row>
    <row r="26" spans="1:7" ht="14.25" x14ac:dyDescent="0.2">
      <c r="A26" s="67"/>
      <c r="B26" s="127">
        <f>'Chart of Accounts'!A21</f>
        <v>5004</v>
      </c>
      <c r="C26" s="127" t="str">
        <f>'Chart of Accounts'!B21</f>
        <v>P.O. Box</v>
      </c>
      <c r="D26" s="137"/>
      <c r="E26" s="128">
        <f>'P&amp;L 1st Qtr'!E26+'P&amp;L Apr'!E26+'P&amp;L May '!E26+'P&amp;L June'!E26</f>
        <v>172.57</v>
      </c>
      <c r="F26" s="124"/>
      <c r="G26" s="136"/>
    </row>
    <row r="27" spans="1:7" ht="14.25" x14ac:dyDescent="0.2">
      <c r="A27" s="67"/>
      <c r="B27" s="127">
        <f>'Chart of Accounts'!A22</f>
        <v>5005</v>
      </c>
      <c r="C27" s="127" t="str">
        <f>'Chart of Accounts'!B22</f>
        <v>Charitable Giving</v>
      </c>
      <c r="D27" s="137"/>
      <c r="E27" s="128">
        <f>'P&amp;L 1st Qtr'!E27+'P&amp;L Apr'!E27+'P&amp;L May '!E27+'P&amp;L June'!E27</f>
        <v>300</v>
      </c>
      <c r="F27" s="124"/>
      <c r="G27" s="136"/>
    </row>
    <row r="28" spans="1:7" ht="14.25" x14ac:dyDescent="0.2">
      <c r="A28" s="67"/>
      <c r="B28" s="127">
        <f>'Chart of Accounts'!A23</f>
        <v>5006</v>
      </c>
      <c r="C28" s="127" t="str">
        <f>'Chart of Accounts'!B23</f>
        <v>Run Expenses</v>
      </c>
      <c r="D28" s="137"/>
      <c r="E28" s="128">
        <f>'P&amp;L 1st Qtr'!E28+'P&amp;L Apr'!E28+'P&amp;L May '!E28+'P&amp;L June'!E28</f>
        <v>0</v>
      </c>
      <c r="F28" s="124"/>
      <c r="G28" s="136"/>
    </row>
    <row r="29" spans="1:7" ht="14.25" x14ac:dyDescent="0.2">
      <c r="A29" s="67"/>
      <c r="B29" s="127">
        <f>'Chart of Accounts'!A24</f>
        <v>5007</v>
      </c>
      <c r="C29" s="127" t="str">
        <f>'Chart of Accounts'!B24</f>
        <v>Shane Smith</v>
      </c>
      <c r="D29" s="137"/>
      <c r="E29" s="128">
        <f>'P&amp;L 1st Qtr'!E29+'P&amp;L Apr'!E29+'P&amp;L May '!E29+'P&amp;L June'!E29</f>
        <v>0</v>
      </c>
      <c r="F29" s="124"/>
      <c r="G29" s="136"/>
    </row>
    <row r="30" spans="1:7" ht="14.25" x14ac:dyDescent="0.2">
      <c r="A30" s="67"/>
      <c r="B30" s="127">
        <f>'Chart of Accounts'!A25</f>
        <v>5008</v>
      </c>
      <c r="C30" s="127" t="str">
        <f>'Chart of Accounts'!B25</f>
        <v>Chapter Party</v>
      </c>
      <c r="D30" s="137"/>
      <c r="E30" s="128">
        <f>'P&amp;L 1st Qtr'!E30+'P&amp;L Apr'!E30+'P&amp;L May '!E30+'P&amp;L June'!E30</f>
        <v>0</v>
      </c>
      <c r="F30" s="124"/>
      <c r="G30" s="136"/>
    </row>
    <row r="31" spans="1:7" ht="14.25" x14ac:dyDescent="0.2">
      <c r="A31" s="67"/>
      <c r="B31" s="127">
        <f>'Chart of Accounts'!A26</f>
        <v>5009</v>
      </c>
      <c r="C31" s="127" t="str">
        <f>'Chart of Accounts'!B26</f>
        <v>NY State Party</v>
      </c>
      <c r="D31" s="137"/>
      <c r="E31" s="128">
        <f>'P&amp;L 1st Qtr'!E31+'P&amp;L Apr'!E31+'P&amp;L May '!E31+'P&amp;L June'!E31</f>
        <v>0</v>
      </c>
      <c r="F31" s="124"/>
      <c r="G31" s="136"/>
    </row>
    <row r="32" spans="1:7" ht="14.25" x14ac:dyDescent="0.2">
      <c r="A32" s="67"/>
      <c r="B32" s="127">
        <f>'Chart of Accounts'!A28</f>
        <v>5010</v>
      </c>
      <c r="C32" s="127" t="str">
        <f>'Chart of Accounts'!B28</f>
        <v>Expense 10</v>
      </c>
      <c r="D32" s="137"/>
      <c r="E32" s="128">
        <f>'P&amp;L 1st Qtr'!E32+'P&amp;L Apr'!E32+'P&amp;L May '!E32+'P&amp;L June'!E32</f>
        <v>0</v>
      </c>
      <c r="F32" s="124"/>
      <c r="G32" s="136"/>
    </row>
    <row r="33" spans="1:7" ht="14.25" x14ac:dyDescent="0.2">
      <c r="A33" s="67"/>
      <c r="B33" s="127">
        <f>'Chart of Accounts'!A29</f>
        <v>5011</v>
      </c>
      <c r="C33" s="127" t="str">
        <f>'Chart of Accounts'!B29</f>
        <v>Expense 11</v>
      </c>
      <c r="D33" s="137"/>
      <c r="E33" s="128">
        <f>'P&amp;L 1st Qtr'!E33+'P&amp;L Apr'!E33+'P&amp;L May '!E33+'P&amp;L June'!E33</f>
        <v>0</v>
      </c>
      <c r="F33" s="124"/>
      <c r="G33" s="136"/>
    </row>
    <row r="34" spans="1:7" ht="14.25" x14ac:dyDescent="0.2">
      <c r="A34" s="67"/>
      <c r="B34" s="127">
        <f>'Chart of Accounts'!A30</f>
        <v>5012</v>
      </c>
      <c r="C34" s="127" t="str">
        <f>'Chart of Accounts'!B30</f>
        <v>Expense 12</v>
      </c>
      <c r="D34" s="137"/>
      <c r="E34" s="128">
        <f>'P&amp;L 1st Qtr'!E34+'P&amp;L Apr'!E34+'P&amp;L May '!E34+'P&amp;L June'!E34</f>
        <v>0</v>
      </c>
      <c r="F34" s="124"/>
      <c r="G34" s="136"/>
    </row>
    <row r="35" spans="1:7" ht="14.25" x14ac:dyDescent="0.2">
      <c r="A35" s="67"/>
      <c r="B35" s="127">
        <f>'Chart of Accounts'!A31</f>
        <v>5013</v>
      </c>
      <c r="C35" s="127" t="str">
        <f>'Chart of Accounts'!B31</f>
        <v>Expense 13</v>
      </c>
      <c r="D35" s="137"/>
      <c r="E35" s="128">
        <f>'P&amp;L 1st Qtr'!E35+'P&amp;L Apr'!E35+'P&amp;L May '!E35+'P&amp;L June'!E35</f>
        <v>0</v>
      </c>
      <c r="F35" s="124"/>
      <c r="G35" s="136"/>
    </row>
    <row r="36" spans="1:7" ht="14.25" x14ac:dyDescent="0.2">
      <c r="A36" s="67"/>
      <c r="B36" s="127">
        <f>'Chart of Accounts'!A33</f>
        <v>5014</v>
      </c>
      <c r="C36" s="127" t="str">
        <f>'Chart of Accounts'!B33</f>
        <v>Expense 14</v>
      </c>
      <c r="D36" s="137"/>
      <c r="E36" s="128">
        <f>'P&amp;L 1st Qtr'!E36+'P&amp;L Apr'!E36+'P&amp;L May '!E36+'P&amp;L June'!E36</f>
        <v>0</v>
      </c>
      <c r="F36" s="124"/>
      <c r="G36" s="136"/>
    </row>
    <row r="37" spans="1:7" ht="14.25" x14ac:dyDescent="0.2">
      <c r="A37" s="67"/>
      <c r="B37" s="127">
        <f>'Chart of Accounts'!A34</f>
        <v>5015</v>
      </c>
      <c r="C37" s="127" t="str">
        <f>'Chart of Accounts'!B34</f>
        <v>Expense 15</v>
      </c>
      <c r="D37" s="137"/>
      <c r="E37" s="128">
        <f>'P&amp;L 1st Qtr'!E37+'P&amp;L Apr'!E37+'P&amp;L May '!E37+'P&amp;L June'!E37</f>
        <v>0</v>
      </c>
      <c r="F37" s="124"/>
      <c r="G37" s="136"/>
    </row>
    <row r="38" spans="1:7" ht="14.25" x14ac:dyDescent="0.2">
      <c r="A38" s="67"/>
      <c r="B38" s="127">
        <f>'Chart of Accounts'!A35</f>
        <v>5016</v>
      </c>
      <c r="C38" s="127" t="str">
        <f>'Chart of Accounts'!B35</f>
        <v>Expense 16</v>
      </c>
      <c r="D38" s="137"/>
      <c r="E38" s="128">
        <f>'P&amp;L 1st Qtr'!E38+'P&amp;L Apr'!E38+'P&amp;L May '!E38+'P&amp;L June'!E38</f>
        <v>0</v>
      </c>
      <c r="F38" s="124"/>
      <c r="G38" s="136"/>
    </row>
    <row r="39" spans="1:7" ht="14.25" x14ac:dyDescent="0.2">
      <c r="A39" s="67"/>
      <c r="B39" s="127">
        <f>'Chart of Accounts'!A36</f>
        <v>5017</v>
      </c>
      <c r="C39" s="127" t="str">
        <f>'Chart of Accounts'!B36</f>
        <v>Expense 17</v>
      </c>
      <c r="D39" s="137"/>
      <c r="E39" s="128">
        <f>'P&amp;L 1st Qtr'!E39+'P&amp;L Apr'!E39+'P&amp;L May '!E39+'P&amp;L June'!E39</f>
        <v>0</v>
      </c>
      <c r="F39" s="124"/>
      <c r="G39" s="136"/>
    </row>
    <row r="40" spans="1:7" ht="14.25" x14ac:dyDescent="0.2">
      <c r="A40" s="67"/>
      <c r="B40" s="127">
        <f>'Chart of Accounts'!A38</f>
        <v>5018</v>
      </c>
      <c r="C40" s="127" t="str">
        <f>'Chart of Accounts'!B38</f>
        <v>Expense 18</v>
      </c>
      <c r="D40" s="137"/>
      <c r="E40" s="128">
        <f>'P&amp;L 1st Qtr'!E40+'P&amp;L Apr'!E40+'P&amp;L May '!E40+'P&amp;L June'!E40</f>
        <v>0</v>
      </c>
      <c r="F40" s="124"/>
      <c r="G40" s="136"/>
    </row>
    <row r="41" spans="1:7" ht="14.25" x14ac:dyDescent="0.2">
      <c r="A41" s="67"/>
      <c r="B41" s="127">
        <f>'Chart of Accounts'!A39</f>
        <v>5019</v>
      </c>
      <c r="C41" s="127" t="str">
        <f>'Chart of Accounts'!B39</f>
        <v>Expense 19</v>
      </c>
      <c r="D41" s="137"/>
      <c r="E41" s="128">
        <f>'P&amp;L 1st Qtr'!E41+'P&amp;L Apr'!E41+'P&amp;L May '!E41+'P&amp;L June'!E41</f>
        <v>0</v>
      </c>
      <c r="F41" s="124"/>
      <c r="G41" s="136"/>
    </row>
    <row r="42" spans="1:7" ht="14.25" x14ac:dyDescent="0.2">
      <c r="A42" s="67"/>
      <c r="B42" s="127">
        <f>'Chart of Accounts'!A40</f>
        <v>5020</v>
      </c>
      <c r="C42" s="127" t="str">
        <f>'Chart of Accounts'!B40</f>
        <v>Expense 20</v>
      </c>
      <c r="D42" s="137"/>
      <c r="E42" s="128">
        <f>'P&amp;L 1st Qtr'!E42+'P&amp;L Apr'!E42+'P&amp;L May '!E42+'P&amp;L June'!E42</f>
        <v>0</v>
      </c>
      <c r="F42" s="124"/>
      <c r="G42" s="136"/>
    </row>
    <row r="43" spans="1:7" ht="14.25" x14ac:dyDescent="0.2">
      <c r="A43" s="67"/>
      <c r="B43" s="127">
        <f>'Chart of Accounts'!A41</f>
        <v>5021</v>
      </c>
      <c r="C43" s="127" t="str">
        <f>'Chart of Accounts'!B41</f>
        <v>Expense 21</v>
      </c>
      <c r="D43" s="137"/>
      <c r="E43" s="128">
        <f>'P&amp;L 1st Qtr'!E43+'P&amp;L Apr'!E43+'P&amp;L May '!E43+'P&amp;L June'!E43</f>
        <v>0</v>
      </c>
      <c r="F43" s="124"/>
      <c r="G43" s="136"/>
    </row>
    <row r="44" spans="1:7" ht="14.25" x14ac:dyDescent="0.2">
      <c r="A44" s="67"/>
      <c r="B44" s="127">
        <f>'Chart of Accounts'!A42</f>
        <v>5022</v>
      </c>
      <c r="C44" s="127" t="str">
        <f>'Chart of Accounts'!B42</f>
        <v>Expense 22</v>
      </c>
      <c r="D44" s="137"/>
      <c r="E44" s="128">
        <f>'P&amp;L 1st Qtr'!E44+'P&amp;L Apr'!E44+'P&amp;L May '!E44+'P&amp;L June'!E44</f>
        <v>0</v>
      </c>
      <c r="F44" s="124"/>
      <c r="G44" s="136"/>
    </row>
    <row r="45" spans="1:7" ht="14.25" x14ac:dyDescent="0.2">
      <c r="A45" s="67"/>
      <c r="B45" s="127">
        <f>'Chart of Accounts'!A43</f>
        <v>5023</v>
      </c>
      <c r="C45" s="127" t="str">
        <f>'Chart of Accounts'!B43</f>
        <v>Expense 23</v>
      </c>
      <c r="D45" s="137"/>
      <c r="E45" s="128">
        <f>'P&amp;L 1st Qtr'!E45+'P&amp;L Apr'!E45+'P&amp;L May '!E45+'P&amp;L June'!E45</f>
        <v>0</v>
      </c>
      <c r="F45" s="124"/>
      <c r="G45" s="136"/>
    </row>
    <row r="46" spans="1:7" ht="14.25" x14ac:dyDescent="0.2">
      <c r="A46" s="67"/>
      <c r="B46" s="127">
        <f>'Chart of Accounts'!A44</f>
        <v>5024</v>
      </c>
      <c r="C46" s="127" t="str">
        <f>'Chart of Accounts'!B44</f>
        <v>Expense 24</v>
      </c>
      <c r="D46" s="137"/>
      <c r="E46" s="128">
        <f>'P&amp;L 1st Qtr'!E46+'P&amp;L Apr'!E46+'P&amp;L May '!E46+'P&amp;L June'!E46</f>
        <v>0</v>
      </c>
      <c r="F46" s="124"/>
      <c r="G46" s="136"/>
    </row>
    <row r="47" spans="1:7" ht="14.25" x14ac:dyDescent="0.2">
      <c r="A47" s="67"/>
      <c r="B47" s="127">
        <f>'Chart of Accounts'!A45</f>
        <v>5025</v>
      </c>
      <c r="C47" s="127" t="str">
        <f>'Chart of Accounts'!B45</f>
        <v>Expense 25</v>
      </c>
      <c r="D47" s="137"/>
      <c r="E47" s="128">
        <f>'P&amp;L 1st Qtr'!E47+'P&amp;L Apr'!E47+'P&amp;L May '!E47+'P&amp;L June'!E47</f>
        <v>0</v>
      </c>
      <c r="F47" s="124"/>
      <c r="G47" s="136"/>
    </row>
    <row r="48" spans="1:7" ht="14.25" x14ac:dyDescent="0.2">
      <c r="A48" s="67"/>
      <c r="B48" s="127">
        <f>'Chart of Accounts'!A46</f>
        <v>5026</v>
      </c>
      <c r="C48" s="127" t="str">
        <f>'Chart of Accounts'!B46</f>
        <v>Expense 26</v>
      </c>
      <c r="D48" s="137"/>
      <c r="E48" s="128">
        <f>'P&amp;L 1st Qtr'!E48+'P&amp;L Apr'!E48+'P&amp;L May '!E48+'P&amp;L June'!E48</f>
        <v>0</v>
      </c>
      <c r="F48" s="124"/>
      <c r="G48" s="136"/>
    </row>
    <row r="49" spans="1:7" ht="14.25" x14ac:dyDescent="0.2">
      <c r="A49" s="67"/>
      <c r="B49" s="127">
        <f>'Chart of Accounts'!A47</f>
        <v>5027</v>
      </c>
      <c r="C49" s="127" t="str">
        <f>'Chart of Accounts'!B47</f>
        <v>Expense 27</v>
      </c>
      <c r="D49" s="137"/>
      <c r="E49" s="128">
        <f>'P&amp;L 1st Qtr'!E49+'P&amp;L Apr'!E49+'P&amp;L May '!E49+'P&amp;L June'!E49</f>
        <v>0</v>
      </c>
      <c r="F49" s="124"/>
      <c r="G49" s="136"/>
    </row>
    <row r="50" spans="1:7" ht="14.25" x14ac:dyDescent="0.2">
      <c r="A50" s="67"/>
      <c r="B50" s="127">
        <f>'Chart of Accounts'!A48</f>
        <v>5028</v>
      </c>
      <c r="C50" s="127" t="str">
        <f>'Chart of Accounts'!B48</f>
        <v>Expense 28</v>
      </c>
      <c r="D50" s="137"/>
      <c r="E50" s="128">
        <f>'P&amp;L 1st Qtr'!E50+'P&amp;L Apr'!E50+'P&amp;L May '!E50+'P&amp;L June'!E50</f>
        <v>0</v>
      </c>
      <c r="F50" s="124"/>
      <c r="G50" s="136"/>
    </row>
    <row r="51" spans="1:7" ht="15.75" x14ac:dyDescent="0.25">
      <c r="A51" s="67"/>
      <c r="B51" s="129"/>
      <c r="C51" s="130" t="s">
        <v>7</v>
      </c>
      <c r="D51" s="131"/>
      <c r="E51" s="132"/>
      <c r="F51" s="129"/>
      <c r="G51" s="133">
        <f>SUM(E23:E50)</f>
        <v>1042.9000000000001</v>
      </c>
    </row>
    <row r="52" spans="1:7" ht="18" x14ac:dyDescent="0.25">
      <c r="A52" s="67"/>
      <c r="B52" s="124"/>
      <c r="C52" s="138"/>
      <c r="D52" s="139"/>
      <c r="E52" s="140"/>
      <c r="F52" s="124"/>
      <c r="G52" s="136"/>
    </row>
    <row r="53" spans="1:7" ht="15.75" x14ac:dyDescent="0.25">
      <c r="A53" s="67"/>
      <c r="B53" s="141" t="s">
        <v>38</v>
      </c>
      <c r="C53" s="142"/>
      <c r="D53" s="143"/>
      <c r="E53" s="144"/>
      <c r="F53" s="142"/>
      <c r="G53" s="145">
        <f>G20-G51</f>
        <v>-97.000000000000227</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4946.6000000000004</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728D-AFCE-4BCE-9D7C-182CC5EAA351}">
  <sheetPr>
    <tabColor theme="5"/>
    <pageSetUpPr fitToPage="1"/>
  </sheetPr>
  <dimension ref="A1:AJ505"/>
  <sheetViews>
    <sheetView showGridLines="0" tabSelected="1" zoomScaleNormal="100" workbookViewId="0">
      <pane xSplit="6660" ySplit="2625" topLeftCell="I15" activePane="bottomRight"/>
      <selection activeCell="D2" sqref="D2"/>
      <selection pane="topRight" activeCell="E13" sqref="E13"/>
      <selection pane="bottomLeft" activeCell="A10" sqref="A10:XFD11"/>
      <selection pane="bottomRight" activeCell="L18" sqref="L18"/>
    </sheetView>
  </sheetViews>
  <sheetFormatPr defaultRowHeight="30" customHeight="1" x14ac:dyDescent="0.2"/>
  <cols>
    <col min="1" max="1" width="2.5703125" style="361" customWidth="1"/>
    <col min="2" max="2" width="28.85546875" style="361" customWidth="1"/>
    <col min="3" max="3" width="15.42578125" style="361" hidden="1" customWidth="1"/>
    <col min="4" max="4" width="15.5703125" style="361" customWidth="1"/>
    <col min="5" max="5" width="12.7109375" style="361" customWidth="1"/>
    <col min="6" max="6" width="4.42578125" style="361" customWidth="1"/>
    <col min="7" max="7" width="13.42578125" style="361" customWidth="1"/>
    <col min="8" max="8" width="13.42578125" style="376" customWidth="1"/>
    <col min="9" max="9" width="13.42578125" style="361" customWidth="1"/>
    <col min="10" max="10" width="13.42578125" style="376" customWidth="1"/>
    <col min="11" max="11" width="13.42578125" style="361" customWidth="1"/>
    <col min="12" max="12" width="13.42578125" style="376" customWidth="1"/>
    <col min="13" max="13" width="13.42578125" style="361" customWidth="1"/>
    <col min="14" max="14" width="13.42578125" style="376" customWidth="1"/>
    <col min="15" max="15" width="13.42578125" style="361" customWidth="1"/>
    <col min="16" max="16" width="13.42578125" style="376" customWidth="1"/>
    <col min="17" max="17" width="13.42578125" style="361" customWidth="1"/>
    <col min="18" max="18" width="13.42578125" style="376" customWidth="1"/>
    <col min="19" max="16384" width="9.140625" style="361"/>
  </cols>
  <sheetData>
    <row r="1" spans="1:18" ht="48.75" customHeight="1" x14ac:dyDescent="0.2">
      <c r="A1" s="378"/>
      <c r="B1" s="427" t="s">
        <v>105</v>
      </c>
      <c r="C1" s="427"/>
      <c r="D1" s="427"/>
      <c r="E1" s="427"/>
      <c r="F1" s="427"/>
      <c r="G1" s="427"/>
    </row>
    <row r="2" spans="1:18" ht="30" customHeight="1" x14ac:dyDescent="0.2">
      <c r="A2" s="378"/>
      <c r="B2" s="383" t="s">
        <v>176</v>
      </c>
      <c r="C2" s="382"/>
      <c r="D2" s="381"/>
      <c r="E2" s="381"/>
      <c r="F2" s="381"/>
      <c r="G2" s="361" t="s">
        <v>65</v>
      </c>
      <c r="H2" s="380">
        <f>SUM(D4:D500011)</f>
        <v>2711.19</v>
      </c>
      <c r="J2" s="380"/>
      <c r="L2" s="380"/>
      <c r="N2" s="380"/>
      <c r="P2" s="380"/>
      <c r="R2" s="380"/>
    </row>
    <row r="3" spans="1:18" ht="39.75" customHeight="1" x14ac:dyDescent="0.2">
      <c r="A3" s="378"/>
      <c r="B3" s="370" t="s">
        <v>66</v>
      </c>
      <c r="C3" s="379" t="s">
        <v>175</v>
      </c>
      <c r="D3" s="371" t="s">
        <v>174</v>
      </c>
      <c r="E3" s="386" t="s">
        <v>233</v>
      </c>
      <c r="F3" s="386"/>
      <c r="G3" s="385" t="s">
        <v>178</v>
      </c>
      <c r="H3" s="385" t="s">
        <v>179</v>
      </c>
      <c r="I3" s="385" t="s">
        <v>180</v>
      </c>
      <c r="J3" s="385" t="s">
        <v>181</v>
      </c>
      <c r="K3" s="385" t="s">
        <v>21</v>
      </c>
      <c r="L3" s="385" t="s">
        <v>182</v>
      </c>
      <c r="M3" s="385" t="s">
        <v>183</v>
      </c>
      <c r="N3" s="385" t="s">
        <v>184</v>
      </c>
      <c r="O3" s="385" t="s">
        <v>185</v>
      </c>
      <c r="P3" s="385" t="s">
        <v>186</v>
      </c>
      <c r="Q3" s="385" t="s">
        <v>187</v>
      </c>
      <c r="R3" s="385" t="s">
        <v>188</v>
      </c>
    </row>
    <row r="4" spans="1:18" ht="30" customHeight="1" x14ac:dyDescent="0.2">
      <c r="A4" s="378"/>
      <c r="B4" s="414" t="s">
        <v>165</v>
      </c>
      <c r="C4" s="391">
        <v>43151</v>
      </c>
      <c r="D4" s="395">
        <f>SUM(G4:T4)</f>
        <v>28</v>
      </c>
      <c r="E4" s="394"/>
      <c r="F4" s="392"/>
      <c r="G4" s="410"/>
      <c r="H4" s="393">
        <v>28</v>
      </c>
      <c r="I4" s="410"/>
      <c r="J4" s="393"/>
      <c r="K4" s="410"/>
      <c r="L4" s="393"/>
      <c r="M4" s="410"/>
      <c r="N4" s="393"/>
      <c r="O4" s="410"/>
      <c r="P4" s="393"/>
      <c r="Q4" s="410"/>
      <c r="R4" s="393"/>
    </row>
    <row r="5" spans="1:18" ht="30" customHeight="1" thickBot="1" x14ac:dyDescent="0.25">
      <c r="A5" s="378"/>
      <c r="B5" s="396" t="s">
        <v>206</v>
      </c>
      <c r="C5" s="397"/>
      <c r="D5" s="398"/>
      <c r="E5" s="416"/>
      <c r="F5" s="399"/>
      <c r="G5" s="411"/>
      <c r="H5" s="400">
        <v>43152</v>
      </c>
      <c r="I5" s="411"/>
      <c r="J5" s="400"/>
      <c r="K5" s="411"/>
      <c r="L5" s="400"/>
      <c r="M5" s="411"/>
      <c r="N5" s="400"/>
      <c r="O5" s="411"/>
      <c r="P5" s="400"/>
      <c r="Q5" s="411"/>
      <c r="R5" s="400"/>
    </row>
    <row r="6" spans="1:18" ht="30" customHeight="1" thickTop="1" x14ac:dyDescent="0.2">
      <c r="A6" s="378"/>
      <c r="B6" s="415" t="s">
        <v>162</v>
      </c>
      <c r="C6" s="401">
        <v>43151</v>
      </c>
      <c r="D6" s="402">
        <f>SUM(G6:T6)</f>
        <v>84</v>
      </c>
      <c r="E6" s="417"/>
      <c r="F6" s="403"/>
      <c r="G6" s="412"/>
      <c r="H6" s="404">
        <v>28</v>
      </c>
      <c r="I6" s="412"/>
      <c r="J6" s="404">
        <v>28</v>
      </c>
      <c r="K6" s="412">
        <v>28</v>
      </c>
      <c r="L6" s="404"/>
      <c r="M6" s="412"/>
      <c r="N6" s="404"/>
      <c r="O6" s="412"/>
      <c r="P6" s="404"/>
      <c r="Q6" s="412"/>
      <c r="R6" s="404"/>
    </row>
    <row r="7" spans="1:18" ht="30" customHeight="1" thickBot="1" x14ac:dyDescent="0.25">
      <c r="A7" s="378"/>
      <c r="B7" s="405" t="s">
        <v>207</v>
      </c>
      <c r="C7" s="406"/>
      <c r="D7" s="407"/>
      <c r="E7" s="418"/>
      <c r="F7" s="408"/>
      <c r="G7" s="413"/>
      <c r="H7" s="409">
        <v>43151</v>
      </c>
      <c r="I7" s="413"/>
      <c r="J7" s="409">
        <v>43211</v>
      </c>
      <c r="K7" s="413">
        <v>43239</v>
      </c>
      <c r="L7" s="409"/>
      <c r="M7" s="413"/>
      <c r="N7" s="409"/>
      <c r="O7" s="413"/>
      <c r="P7" s="409"/>
      <c r="Q7" s="413"/>
      <c r="R7" s="409"/>
    </row>
    <row r="8" spans="1:18" ht="30" customHeight="1" thickTop="1" x14ac:dyDescent="0.2">
      <c r="A8" s="378"/>
      <c r="B8" s="414" t="s">
        <v>159</v>
      </c>
      <c r="C8" s="391">
        <v>43123</v>
      </c>
      <c r="D8" s="395">
        <f>SUM(G8:T8)</f>
        <v>108</v>
      </c>
      <c r="E8" s="394"/>
      <c r="F8" s="392"/>
      <c r="G8" s="410">
        <v>28</v>
      </c>
      <c r="H8" s="393"/>
      <c r="I8" s="410">
        <v>20</v>
      </c>
      <c r="J8" s="393">
        <v>60</v>
      </c>
      <c r="K8" s="410"/>
      <c r="L8" s="393"/>
      <c r="M8" s="410"/>
      <c r="N8" s="393"/>
      <c r="O8" s="410"/>
      <c r="P8" s="393"/>
      <c r="Q8" s="410"/>
      <c r="R8" s="393"/>
    </row>
    <row r="9" spans="1:18" ht="30" customHeight="1" thickBot="1" x14ac:dyDescent="0.25">
      <c r="A9" s="378"/>
      <c r="B9" s="396" t="s">
        <v>208</v>
      </c>
      <c r="C9" s="397"/>
      <c r="D9" s="398"/>
      <c r="E9" s="416"/>
      <c r="F9" s="399"/>
      <c r="G9" s="411" t="s">
        <v>189</v>
      </c>
      <c r="H9" s="400"/>
      <c r="I9" s="411">
        <v>43190</v>
      </c>
      <c r="J9" s="400">
        <v>43211</v>
      </c>
      <c r="K9" s="411"/>
      <c r="L9" s="400"/>
      <c r="M9" s="411"/>
      <c r="N9" s="400"/>
      <c r="O9" s="411"/>
      <c r="P9" s="400"/>
      <c r="Q9" s="411"/>
      <c r="R9" s="400"/>
    </row>
    <row r="10" spans="1:18" ht="30" hidden="1" customHeight="1" thickTop="1" x14ac:dyDescent="0.2">
      <c r="A10" s="378"/>
      <c r="B10" s="415" t="s">
        <v>156</v>
      </c>
      <c r="C10" s="401">
        <v>43123</v>
      </c>
      <c r="D10" s="402">
        <f>SUM(G10:T10)</f>
        <v>0</v>
      </c>
      <c r="E10" s="417">
        <v>-28</v>
      </c>
      <c r="F10" s="403"/>
      <c r="G10" s="412"/>
      <c r="H10" s="404"/>
      <c r="I10" s="412"/>
      <c r="J10" s="404"/>
      <c r="K10" s="412"/>
      <c r="L10" s="404"/>
      <c r="M10" s="412"/>
      <c r="N10" s="404"/>
      <c r="O10" s="412"/>
      <c r="P10" s="404"/>
      <c r="Q10" s="412"/>
      <c r="R10" s="404"/>
    </row>
    <row r="11" spans="1:18" ht="30" hidden="1" customHeight="1" thickBot="1" x14ac:dyDescent="0.25">
      <c r="A11" s="378"/>
      <c r="B11" s="405" t="s">
        <v>209</v>
      </c>
      <c r="C11" s="406"/>
      <c r="D11" s="407"/>
      <c r="E11" s="418"/>
      <c r="F11" s="408"/>
      <c r="G11" s="413"/>
      <c r="H11" s="409"/>
      <c r="I11" s="413"/>
      <c r="J11" s="409"/>
      <c r="K11" s="413"/>
      <c r="L11" s="409"/>
      <c r="M11" s="413"/>
      <c r="N11" s="409"/>
      <c r="O11" s="413"/>
      <c r="P11" s="409"/>
      <c r="Q11" s="413"/>
      <c r="R11" s="409"/>
    </row>
    <row r="12" spans="1:18" ht="30" customHeight="1" thickTop="1" x14ac:dyDescent="0.2">
      <c r="A12" s="378"/>
      <c r="B12" s="414" t="s">
        <v>153</v>
      </c>
      <c r="C12" s="391">
        <v>43123</v>
      </c>
      <c r="D12" s="395">
        <f>SUM(G12:T12)</f>
        <v>140</v>
      </c>
      <c r="E12" s="394"/>
      <c r="F12" s="392"/>
      <c r="G12" s="410">
        <v>28</v>
      </c>
      <c r="H12" s="393">
        <v>28</v>
      </c>
      <c r="I12" s="410">
        <v>28</v>
      </c>
      <c r="J12" s="393">
        <v>28</v>
      </c>
      <c r="K12" s="410">
        <v>28</v>
      </c>
      <c r="L12" s="393"/>
      <c r="M12" s="410"/>
      <c r="N12" s="393"/>
      <c r="O12" s="410"/>
      <c r="P12" s="393"/>
      <c r="Q12" s="410"/>
      <c r="R12" s="393"/>
    </row>
    <row r="13" spans="1:18" ht="30" customHeight="1" thickBot="1" x14ac:dyDescent="0.25">
      <c r="A13" s="378"/>
      <c r="B13" s="396" t="s">
        <v>210</v>
      </c>
      <c r="C13" s="397"/>
      <c r="D13" s="398"/>
      <c r="E13" s="416"/>
      <c r="F13" s="399"/>
      <c r="G13" s="411">
        <v>43123</v>
      </c>
      <c r="H13" s="400">
        <v>43151</v>
      </c>
      <c r="I13" s="411">
        <v>43176</v>
      </c>
      <c r="J13" s="400">
        <v>43211</v>
      </c>
      <c r="K13" s="411">
        <v>43239</v>
      </c>
      <c r="L13" s="400"/>
      <c r="M13" s="411"/>
      <c r="N13" s="400"/>
      <c r="O13" s="411"/>
      <c r="P13" s="400"/>
      <c r="Q13" s="411"/>
      <c r="R13" s="400"/>
    </row>
    <row r="14" spans="1:18" ht="30" customHeight="1" thickTop="1" x14ac:dyDescent="0.2">
      <c r="A14" s="378"/>
      <c r="B14" s="415" t="s">
        <v>150</v>
      </c>
      <c r="C14" s="401"/>
      <c r="D14" s="402">
        <f>SUM(G14:T14)</f>
        <v>164</v>
      </c>
      <c r="E14" s="417"/>
      <c r="F14" s="403"/>
      <c r="G14" s="412">
        <v>28</v>
      </c>
      <c r="H14" s="404">
        <v>108</v>
      </c>
      <c r="I14" s="412">
        <v>28</v>
      </c>
      <c r="J14" s="404"/>
      <c r="K14" s="412"/>
      <c r="L14" s="404"/>
      <c r="M14" s="412"/>
      <c r="N14" s="404"/>
      <c r="O14" s="412"/>
      <c r="P14" s="404"/>
      <c r="Q14" s="412"/>
      <c r="R14" s="404"/>
    </row>
    <row r="15" spans="1:18" ht="30" customHeight="1" thickBot="1" x14ac:dyDescent="0.25">
      <c r="A15" s="378"/>
      <c r="B15" s="405" t="s">
        <v>211</v>
      </c>
      <c r="C15" s="406"/>
      <c r="D15" s="407"/>
      <c r="E15" s="418"/>
      <c r="F15" s="408"/>
      <c r="G15" s="413">
        <v>43123</v>
      </c>
      <c r="H15" s="409">
        <v>43147</v>
      </c>
      <c r="I15" s="413" t="s">
        <v>190</v>
      </c>
      <c r="J15" s="409"/>
      <c r="K15" s="413"/>
      <c r="L15" s="409"/>
      <c r="M15" s="413"/>
      <c r="N15" s="409"/>
      <c r="O15" s="413"/>
      <c r="P15" s="409"/>
      <c r="Q15" s="413"/>
      <c r="R15" s="409"/>
    </row>
    <row r="16" spans="1:18" ht="30" customHeight="1" thickTop="1" x14ac:dyDescent="0.2">
      <c r="A16" s="378"/>
      <c r="B16" s="414" t="s">
        <v>147</v>
      </c>
      <c r="C16" s="391">
        <v>43101</v>
      </c>
      <c r="D16" s="395">
        <f>SUM(G16:T16)</f>
        <v>252</v>
      </c>
      <c r="E16" s="394">
        <v>-84</v>
      </c>
      <c r="F16" s="392"/>
      <c r="G16" s="410"/>
      <c r="H16" s="393">
        <v>56</v>
      </c>
      <c r="I16" s="410">
        <f>56+56</f>
        <v>112</v>
      </c>
      <c r="J16" s="393">
        <v>28</v>
      </c>
      <c r="K16" s="410"/>
      <c r="L16" s="393">
        <v>56</v>
      </c>
      <c r="M16" s="410"/>
      <c r="N16" s="393"/>
      <c r="O16" s="410"/>
      <c r="P16" s="393"/>
      <c r="Q16" s="410"/>
      <c r="R16" s="393"/>
    </row>
    <row r="17" spans="1:18" ht="30" customHeight="1" thickBot="1" x14ac:dyDescent="0.25">
      <c r="A17" s="378"/>
      <c r="B17" s="396" t="s">
        <v>212</v>
      </c>
      <c r="C17" s="397"/>
      <c r="D17" s="398"/>
      <c r="E17" s="416"/>
      <c r="F17" s="399"/>
      <c r="G17" s="411"/>
      <c r="H17" s="400">
        <v>43151</v>
      </c>
      <c r="I17" s="411" t="s">
        <v>191</v>
      </c>
      <c r="J17" s="400">
        <v>43211</v>
      </c>
      <c r="K17" s="411"/>
      <c r="L17" s="400">
        <v>43267</v>
      </c>
      <c r="M17" s="411"/>
      <c r="N17" s="400"/>
      <c r="O17" s="411"/>
      <c r="P17" s="400"/>
      <c r="Q17" s="411"/>
      <c r="R17" s="400"/>
    </row>
    <row r="18" spans="1:18" ht="30" customHeight="1" thickTop="1" x14ac:dyDescent="0.2">
      <c r="A18" s="378"/>
      <c r="B18" s="415" t="s">
        <v>144</v>
      </c>
      <c r="C18" s="401"/>
      <c r="D18" s="402">
        <f>SUM(G18:T18)</f>
        <v>140</v>
      </c>
      <c r="E18" s="417"/>
      <c r="F18" s="403"/>
      <c r="G18" s="412">
        <v>28</v>
      </c>
      <c r="H18" s="404">
        <v>28</v>
      </c>
      <c r="I18" s="412">
        <v>28</v>
      </c>
      <c r="J18" s="404">
        <v>28</v>
      </c>
      <c r="K18" s="412">
        <v>28</v>
      </c>
      <c r="L18" s="404"/>
      <c r="M18" s="412"/>
      <c r="N18" s="404"/>
      <c r="O18" s="412"/>
      <c r="P18" s="404"/>
      <c r="Q18" s="412"/>
      <c r="R18" s="404"/>
    </row>
    <row r="19" spans="1:18" ht="30" customHeight="1" thickBot="1" x14ac:dyDescent="0.25">
      <c r="A19" s="378"/>
      <c r="B19" s="405" t="s">
        <v>213</v>
      </c>
      <c r="C19" s="406"/>
      <c r="D19" s="407"/>
      <c r="E19" s="418"/>
      <c r="F19" s="408"/>
      <c r="G19" s="413">
        <v>43123</v>
      </c>
      <c r="H19" s="409">
        <v>43151</v>
      </c>
      <c r="I19" s="413">
        <v>43176</v>
      </c>
      <c r="J19" s="409">
        <v>43211</v>
      </c>
      <c r="K19" s="413">
        <v>43239</v>
      </c>
      <c r="L19" s="409"/>
      <c r="M19" s="413"/>
      <c r="N19" s="409"/>
      <c r="O19" s="413"/>
      <c r="P19" s="409"/>
      <c r="Q19" s="413"/>
      <c r="R19" s="409"/>
    </row>
    <row r="20" spans="1:18" ht="30" customHeight="1" thickTop="1" x14ac:dyDescent="0.2">
      <c r="A20" s="378"/>
      <c r="B20" s="414" t="s">
        <v>141</v>
      </c>
      <c r="C20" s="391"/>
      <c r="D20" s="395">
        <f>SUM(G20:T20)</f>
        <v>157.19</v>
      </c>
      <c r="E20" s="394"/>
      <c r="F20" s="392"/>
      <c r="G20" s="410">
        <v>28</v>
      </c>
      <c r="H20" s="393"/>
      <c r="I20" s="410"/>
      <c r="J20" s="393">
        <v>100</v>
      </c>
      <c r="K20" s="410">
        <v>29.19</v>
      </c>
      <c r="L20" s="393"/>
      <c r="M20" s="410"/>
      <c r="N20" s="393"/>
      <c r="O20" s="410"/>
      <c r="P20" s="393"/>
      <c r="Q20" s="410"/>
      <c r="R20" s="393"/>
    </row>
    <row r="21" spans="1:18" ht="30" customHeight="1" thickBot="1" x14ac:dyDescent="0.25">
      <c r="A21" s="378"/>
      <c r="B21" s="396" t="s">
        <v>214</v>
      </c>
      <c r="C21" s="397"/>
      <c r="D21" s="398"/>
      <c r="E21" s="416"/>
      <c r="F21" s="399"/>
      <c r="G21" s="411">
        <v>43123</v>
      </c>
      <c r="H21" s="400"/>
      <c r="I21" s="411"/>
      <c r="J21" s="400">
        <v>43211</v>
      </c>
      <c r="K21" s="411">
        <v>43239</v>
      </c>
      <c r="L21" s="400"/>
      <c r="M21" s="411"/>
      <c r="N21" s="400"/>
      <c r="O21" s="411"/>
      <c r="P21" s="400"/>
      <c r="Q21" s="411"/>
      <c r="R21" s="400"/>
    </row>
    <row r="22" spans="1:18" ht="30" customHeight="1" thickTop="1" x14ac:dyDescent="0.2">
      <c r="A22" s="378"/>
      <c r="B22" s="415" t="s">
        <v>138</v>
      </c>
      <c r="C22" s="401"/>
      <c r="D22" s="402">
        <f>SUM(G22:T22)</f>
        <v>84</v>
      </c>
      <c r="E22" s="417"/>
      <c r="F22" s="403"/>
      <c r="G22" s="412"/>
      <c r="H22" s="404">
        <v>28</v>
      </c>
      <c r="I22" s="412">
        <v>28</v>
      </c>
      <c r="J22" s="404">
        <v>28</v>
      </c>
      <c r="K22" s="412"/>
      <c r="L22" s="404"/>
      <c r="M22" s="412"/>
      <c r="N22" s="404"/>
      <c r="O22" s="412"/>
      <c r="P22" s="404"/>
      <c r="Q22" s="412"/>
      <c r="R22" s="404"/>
    </row>
    <row r="23" spans="1:18" ht="30" customHeight="1" thickBot="1" x14ac:dyDescent="0.25">
      <c r="A23" s="378"/>
      <c r="B23" s="405" t="s">
        <v>215</v>
      </c>
      <c r="C23" s="406"/>
      <c r="D23" s="407"/>
      <c r="E23" s="418"/>
      <c r="F23" s="408"/>
      <c r="G23" s="413"/>
      <c r="H23" s="409">
        <v>43151</v>
      </c>
      <c r="I23" s="413">
        <v>43176</v>
      </c>
      <c r="J23" s="409">
        <v>43211</v>
      </c>
      <c r="K23" s="413"/>
      <c r="L23" s="409"/>
      <c r="M23" s="413"/>
      <c r="N23" s="409"/>
      <c r="O23" s="413"/>
      <c r="P23" s="409"/>
      <c r="Q23" s="413"/>
      <c r="R23" s="409"/>
    </row>
    <row r="24" spans="1:18" ht="30" customHeight="1" thickTop="1" x14ac:dyDescent="0.2">
      <c r="A24" s="378"/>
      <c r="B24" s="414" t="s">
        <v>135</v>
      </c>
      <c r="C24" s="391"/>
      <c r="D24" s="395">
        <f>SUM(G24:T24)</f>
        <v>392</v>
      </c>
      <c r="E24" s="394">
        <v>-364</v>
      </c>
      <c r="F24" s="392"/>
      <c r="G24" s="410">
        <v>56</v>
      </c>
      <c r="H24" s="393"/>
      <c r="I24" s="410">
        <v>336</v>
      </c>
      <c r="J24" s="393"/>
      <c r="K24" s="410"/>
      <c r="L24" s="393"/>
      <c r="M24" s="410"/>
      <c r="N24" s="393"/>
      <c r="O24" s="410"/>
      <c r="P24" s="393"/>
      <c r="Q24" s="410"/>
      <c r="R24" s="393"/>
    </row>
    <row r="25" spans="1:18" ht="30" customHeight="1" thickBot="1" x14ac:dyDescent="0.25">
      <c r="A25" s="378"/>
      <c r="B25" s="396" t="s">
        <v>216</v>
      </c>
      <c r="C25" s="397"/>
      <c r="D25" s="398"/>
      <c r="E25" s="416"/>
      <c r="F25" s="399"/>
      <c r="G25" s="411"/>
      <c r="H25" s="400"/>
      <c r="I25" s="411">
        <v>43190</v>
      </c>
      <c r="J25" s="400"/>
      <c r="K25" s="411"/>
      <c r="L25" s="400"/>
      <c r="M25" s="411"/>
      <c r="N25" s="400"/>
      <c r="O25" s="411"/>
      <c r="P25" s="400"/>
      <c r="Q25" s="411"/>
      <c r="R25" s="400"/>
    </row>
    <row r="26" spans="1:18" ht="30" customHeight="1" thickTop="1" x14ac:dyDescent="0.2">
      <c r="A26" s="378"/>
      <c r="B26" s="415" t="s">
        <v>132</v>
      </c>
      <c r="C26" s="401"/>
      <c r="D26" s="402">
        <f>SUM(G26:T26)</f>
        <v>140</v>
      </c>
      <c r="E26" s="417"/>
      <c r="F26" s="403"/>
      <c r="G26" s="412">
        <v>28</v>
      </c>
      <c r="H26" s="404">
        <v>28</v>
      </c>
      <c r="I26" s="412">
        <v>28</v>
      </c>
      <c r="J26" s="404">
        <v>28</v>
      </c>
      <c r="K26" s="412">
        <v>28</v>
      </c>
      <c r="L26" s="404"/>
      <c r="M26" s="412"/>
      <c r="N26" s="404"/>
      <c r="O26" s="412"/>
      <c r="P26" s="404"/>
      <c r="Q26" s="412"/>
      <c r="R26" s="404"/>
    </row>
    <row r="27" spans="1:18" ht="30" customHeight="1" thickBot="1" x14ac:dyDescent="0.25">
      <c r="A27" s="378"/>
      <c r="B27" s="405" t="s">
        <v>217</v>
      </c>
      <c r="C27" s="406"/>
      <c r="D27" s="407"/>
      <c r="E27" s="418"/>
      <c r="F27" s="408"/>
      <c r="G27" s="413"/>
      <c r="H27" s="409"/>
      <c r="I27" s="413"/>
      <c r="J27" s="409">
        <v>43211</v>
      </c>
      <c r="K27" s="413">
        <v>43239</v>
      </c>
      <c r="L27" s="409"/>
      <c r="M27" s="413"/>
      <c r="N27" s="409"/>
      <c r="O27" s="413"/>
      <c r="P27" s="409"/>
      <c r="Q27" s="413"/>
      <c r="R27" s="409"/>
    </row>
    <row r="28" spans="1:18" ht="30" customHeight="1" thickTop="1" x14ac:dyDescent="0.2">
      <c r="A28" s="378"/>
      <c r="B28" s="414" t="s">
        <v>129</v>
      </c>
      <c r="C28" s="391"/>
      <c r="D28" s="395">
        <f>SUM(G28:T28)</f>
        <v>210</v>
      </c>
      <c r="E28" s="394">
        <v>-112</v>
      </c>
      <c r="F28" s="392"/>
      <c r="G28" s="410"/>
      <c r="H28" s="393"/>
      <c r="I28" s="410">
        <v>100</v>
      </c>
      <c r="J28" s="393">
        <v>60</v>
      </c>
      <c r="K28" s="410">
        <v>50</v>
      </c>
      <c r="L28" s="393"/>
      <c r="M28" s="410"/>
      <c r="N28" s="393"/>
      <c r="O28" s="410"/>
      <c r="P28" s="393"/>
      <c r="Q28" s="410"/>
      <c r="R28" s="393"/>
    </row>
    <row r="29" spans="1:18" ht="30" customHeight="1" thickBot="1" x14ac:dyDescent="0.25">
      <c r="A29" s="378"/>
      <c r="B29" s="396" t="s">
        <v>218</v>
      </c>
      <c r="C29" s="397"/>
      <c r="D29" s="398"/>
      <c r="E29" s="416"/>
      <c r="F29" s="399"/>
      <c r="G29" s="411"/>
      <c r="H29" s="400"/>
      <c r="I29" s="411">
        <v>43173</v>
      </c>
      <c r="J29" s="400">
        <v>43211</v>
      </c>
      <c r="K29" s="411">
        <v>43239</v>
      </c>
      <c r="L29" s="400"/>
      <c r="M29" s="411"/>
      <c r="N29" s="400"/>
      <c r="O29" s="411"/>
      <c r="P29" s="400"/>
      <c r="Q29" s="411"/>
      <c r="R29" s="400"/>
    </row>
    <row r="30" spans="1:18" ht="30" customHeight="1" thickTop="1" x14ac:dyDescent="0.2">
      <c r="A30" s="378"/>
      <c r="B30" s="415" t="s">
        <v>126</v>
      </c>
      <c r="C30" s="401"/>
      <c r="D30" s="402">
        <f>SUM(G30:T30)</f>
        <v>140</v>
      </c>
      <c r="E30" s="417"/>
      <c r="F30" s="403"/>
      <c r="G30" s="412">
        <v>28</v>
      </c>
      <c r="H30" s="404">
        <v>28</v>
      </c>
      <c r="I30" s="412">
        <v>28</v>
      </c>
      <c r="J30" s="404">
        <v>56</v>
      </c>
      <c r="K30" s="412"/>
      <c r="L30" s="404"/>
      <c r="M30" s="412"/>
      <c r="N30" s="404"/>
      <c r="O30" s="412"/>
      <c r="P30" s="404"/>
      <c r="Q30" s="412"/>
      <c r="R30" s="404"/>
    </row>
    <row r="31" spans="1:18" ht="30" customHeight="1" thickBot="1" x14ac:dyDescent="0.25">
      <c r="A31" s="378"/>
      <c r="B31" s="405" t="s">
        <v>219</v>
      </c>
      <c r="C31" s="406"/>
      <c r="D31" s="407"/>
      <c r="E31" s="418"/>
      <c r="F31" s="408"/>
      <c r="G31" s="413">
        <v>43123</v>
      </c>
      <c r="H31" s="409">
        <v>43151</v>
      </c>
      <c r="I31" s="413" t="s">
        <v>192</v>
      </c>
      <c r="J31" s="409">
        <v>43211</v>
      </c>
      <c r="K31" s="413">
        <v>43239</v>
      </c>
      <c r="L31" s="409"/>
      <c r="M31" s="413"/>
      <c r="N31" s="409"/>
      <c r="O31" s="413"/>
      <c r="P31" s="409"/>
      <c r="Q31" s="413"/>
      <c r="R31" s="409"/>
    </row>
    <row r="32" spans="1:18" ht="30" customHeight="1" thickTop="1" x14ac:dyDescent="0.2">
      <c r="A32" s="378"/>
      <c r="B32" s="414" t="s">
        <v>123</v>
      </c>
      <c r="C32" s="391"/>
      <c r="D32" s="395">
        <f>SUM(G32:T32)</f>
        <v>112</v>
      </c>
      <c r="E32" s="394"/>
      <c r="F32" s="392"/>
      <c r="G32" s="410">
        <v>28</v>
      </c>
      <c r="H32" s="393">
        <v>28</v>
      </c>
      <c r="I32" s="410"/>
      <c r="J32" s="393">
        <v>56</v>
      </c>
      <c r="K32" s="410"/>
      <c r="L32" s="393"/>
      <c r="M32" s="410"/>
      <c r="N32" s="393"/>
      <c r="O32" s="410"/>
      <c r="P32" s="393"/>
      <c r="Q32" s="410"/>
      <c r="R32" s="393"/>
    </row>
    <row r="33" spans="1:36" ht="30" customHeight="1" thickBot="1" x14ac:dyDescent="0.25">
      <c r="A33" s="378"/>
      <c r="B33" s="396" t="s">
        <v>220</v>
      </c>
      <c r="C33" s="397"/>
      <c r="D33" s="398"/>
      <c r="E33" s="416"/>
      <c r="F33" s="399"/>
      <c r="G33" s="411">
        <v>43123</v>
      </c>
      <c r="H33" s="400">
        <v>43151</v>
      </c>
      <c r="I33" s="411"/>
      <c r="J33" s="400">
        <v>43211</v>
      </c>
      <c r="K33" s="411"/>
      <c r="L33" s="400"/>
      <c r="M33" s="411"/>
      <c r="N33" s="400"/>
      <c r="O33" s="411"/>
      <c r="P33" s="400"/>
      <c r="Q33" s="411"/>
      <c r="R33" s="400"/>
    </row>
    <row r="34" spans="1:36" ht="30" customHeight="1" thickTop="1" x14ac:dyDescent="0.2">
      <c r="A34" s="378"/>
      <c r="B34" s="415" t="s">
        <v>120</v>
      </c>
      <c r="C34" s="401">
        <v>43123</v>
      </c>
      <c r="D34" s="402">
        <f>SUM(G34:T34)</f>
        <v>140</v>
      </c>
      <c r="E34" s="417"/>
      <c r="F34" s="403"/>
      <c r="G34" s="412">
        <v>28</v>
      </c>
      <c r="H34" s="404">
        <v>28</v>
      </c>
      <c r="I34" s="412">
        <v>28</v>
      </c>
      <c r="J34" s="404">
        <v>28</v>
      </c>
      <c r="K34" s="412">
        <v>28</v>
      </c>
      <c r="L34" s="404"/>
      <c r="M34" s="412"/>
      <c r="N34" s="404"/>
      <c r="O34" s="412"/>
      <c r="P34" s="404"/>
      <c r="Q34" s="412"/>
      <c r="R34" s="404"/>
    </row>
    <row r="35" spans="1:36" ht="30" customHeight="1" thickBot="1" x14ac:dyDescent="0.25">
      <c r="A35" s="378"/>
      <c r="B35" s="405" t="s">
        <v>221</v>
      </c>
      <c r="C35" s="406"/>
      <c r="D35" s="407"/>
      <c r="E35" s="418"/>
      <c r="F35" s="408"/>
      <c r="G35" s="413"/>
      <c r="H35" s="409"/>
      <c r="I35" s="413">
        <v>15409</v>
      </c>
      <c r="J35" s="409">
        <v>43211</v>
      </c>
      <c r="K35" s="413">
        <v>43239</v>
      </c>
      <c r="L35" s="409"/>
      <c r="M35" s="413"/>
      <c r="N35" s="409"/>
      <c r="O35" s="413"/>
      <c r="P35" s="409"/>
      <c r="Q35" s="413"/>
      <c r="R35" s="409"/>
    </row>
    <row r="36" spans="1:36" ht="30" customHeight="1" thickTop="1" x14ac:dyDescent="0.2">
      <c r="A36" s="378"/>
      <c r="B36" s="414" t="s">
        <v>117</v>
      </c>
      <c r="C36" s="391"/>
      <c r="D36" s="395">
        <f>SUM(G36:T36)</f>
        <v>112</v>
      </c>
      <c r="E36" s="394"/>
      <c r="F36" s="392"/>
      <c r="G36" s="410"/>
      <c r="H36" s="393">
        <v>28</v>
      </c>
      <c r="I36" s="410">
        <v>28</v>
      </c>
      <c r="J36" s="393">
        <v>28</v>
      </c>
      <c r="K36" s="410">
        <v>28</v>
      </c>
      <c r="L36" s="393"/>
      <c r="M36" s="410"/>
      <c r="N36" s="393"/>
      <c r="O36" s="410"/>
      <c r="P36" s="393"/>
      <c r="Q36" s="410"/>
      <c r="R36" s="393"/>
    </row>
    <row r="37" spans="1:36" ht="30" customHeight="1" thickBot="1" x14ac:dyDescent="0.25">
      <c r="A37" s="378"/>
      <c r="B37" s="396" t="s">
        <v>222</v>
      </c>
      <c r="C37" s="397"/>
      <c r="D37" s="398"/>
      <c r="E37" s="416"/>
      <c r="F37" s="399"/>
      <c r="G37" s="411"/>
      <c r="H37" s="400">
        <v>43151</v>
      </c>
      <c r="I37" s="411">
        <v>43176</v>
      </c>
      <c r="J37" s="400">
        <v>43211</v>
      </c>
      <c r="K37" s="411">
        <v>43239</v>
      </c>
      <c r="L37" s="400"/>
      <c r="M37" s="411"/>
      <c r="N37" s="400"/>
      <c r="O37" s="411"/>
      <c r="P37" s="400"/>
      <c r="Q37" s="411"/>
      <c r="R37" s="400"/>
    </row>
    <row r="38" spans="1:36" ht="30" customHeight="1" thickTop="1" x14ac:dyDescent="0.2">
      <c r="A38" s="378"/>
      <c r="B38" s="415" t="s">
        <v>114</v>
      </c>
      <c r="C38" s="401"/>
      <c r="D38" s="402">
        <f>SUM(G38:T38)</f>
        <v>112</v>
      </c>
      <c r="E38" s="417"/>
      <c r="F38" s="403"/>
      <c r="G38" s="412"/>
      <c r="H38" s="404">
        <v>56</v>
      </c>
      <c r="I38" s="412"/>
      <c r="J38" s="404">
        <v>28</v>
      </c>
      <c r="K38" s="412">
        <v>28</v>
      </c>
      <c r="L38" s="404"/>
      <c r="M38" s="412"/>
      <c r="N38" s="404"/>
      <c r="O38" s="412"/>
      <c r="P38" s="404"/>
      <c r="Q38" s="412"/>
      <c r="R38" s="404"/>
    </row>
    <row r="39" spans="1:36" ht="30" customHeight="1" thickBot="1" x14ac:dyDescent="0.25">
      <c r="A39" s="378"/>
      <c r="B39" s="405" t="s">
        <v>223</v>
      </c>
      <c r="C39" s="406"/>
      <c r="D39" s="407"/>
      <c r="E39" s="418"/>
      <c r="F39" s="408"/>
      <c r="G39" s="413"/>
      <c r="H39" s="409">
        <v>43147</v>
      </c>
      <c r="I39" s="413"/>
      <c r="J39" s="409">
        <v>43211</v>
      </c>
      <c r="K39" s="413">
        <v>43239</v>
      </c>
      <c r="L39" s="409"/>
      <c r="M39" s="413"/>
      <c r="N39" s="409"/>
      <c r="O39" s="413"/>
      <c r="P39" s="409"/>
      <c r="Q39" s="413"/>
      <c r="R39" s="409"/>
    </row>
    <row r="40" spans="1:36" ht="30" customHeight="1" thickTop="1" x14ac:dyDescent="0.2">
      <c r="A40" s="378"/>
      <c r="B40" s="414" t="s">
        <v>111</v>
      </c>
      <c r="C40" s="391"/>
      <c r="D40" s="395">
        <f>SUM(G40:T40)</f>
        <v>112</v>
      </c>
      <c r="E40" s="394"/>
      <c r="F40" s="392"/>
      <c r="G40" s="410"/>
      <c r="H40" s="393">
        <v>28</v>
      </c>
      <c r="I40" s="410">
        <v>28</v>
      </c>
      <c r="J40" s="393">
        <v>28</v>
      </c>
      <c r="K40" s="410">
        <v>28</v>
      </c>
      <c r="L40" s="393"/>
      <c r="M40" s="410"/>
      <c r="N40" s="393"/>
      <c r="O40" s="410"/>
      <c r="P40" s="393"/>
      <c r="Q40" s="410"/>
      <c r="R40" s="393"/>
    </row>
    <row r="41" spans="1:36" ht="30" customHeight="1" thickBot="1" x14ac:dyDescent="0.25">
      <c r="A41" s="378"/>
      <c r="B41" s="396"/>
      <c r="C41" s="397"/>
      <c r="D41" s="398"/>
      <c r="E41" s="416"/>
      <c r="F41" s="399"/>
      <c r="G41" s="411"/>
      <c r="H41" s="400">
        <v>43151</v>
      </c>
      <c r="I41" s="411">
        <v>43176</v>
      </c>
      <c r="J41" s="400">
        <v>43211</v>
      </c>
      <c r="K41" s="411">
        <v>43239</v>
      </c>
      <c r="L41" s="400"/>
      <c r="M41" s="411"/>
      <c r="N41" s="400"/>
      <c r="O41" s="411"/>
      <c r="P41" s="400"/>
      <c r="Q41" s="411"/>
      <c r="R41" s="400"/>
    </row>
    <row r="42" spans="1:36" ht="30" customHeight="1" thickTop="1" x14ac:dyDescent="0.2">
      <c r="A42" s="378"/>
      <c r="B42" s="415" t="s">
        <v>108</v>
      </c>
      <c r="C42" s="401"/>
      <c r="D42" s="402">
        <f>SUM(G42:T42)</f>
        <v>84</v>
      </c>
      <c r="E42" s="417"/>
      <c r="F42" s="403"/>
      <c r="G42" s="412"/>
      <c r="H42" s="404">
        <v>28</v>
      </c>
      <c r="I42" s="412"/>
      <c r="J42" s="404">
        <v>28</v>
      </c>
      <c r="K42" s="412">
        <v>28</v>
      </c>
      <c r="L42" s="404"/>
      <c r="M42" s="412"/>
      <c r="N42" s="404"/>
      <c r="O42" s="412"/>
      <c r="P42" s="404"/>
      <c r="Q42" s="412"/>
      <c r="R42" s="404"/>
    </row>
    <row r="43" spans="1:36" ht="30" customHeight="1" thickBot="1" x14ac:dyDescent="0.25">
      <c r="A43" s="378"/>
      <c r="B43" s="405" t="s">
        <v>224</v>
      </c>
      <c r="C43" s="406"/>
      <c r="D43" s="407"/>
      <c r="E43" s="418"/>
      <c r="F43" s="408"/>
      <c r="G43" s="413"/>
      <c r="H43" s="409">
        <v>43151</v>
      </c>
      <c r="I43" s="413"/>
      <c r="J43" s="409">
        <v>43211</v>
      </c>
      <c r="K43" s="413">
        <v>43239</v>
      </c>
      <c r="L43" s="409"/>
      <c r="M43" s="413"/>
      <c r="N43" s="409"/>
      <c r="O43" s="413"/>
      <c r="P43" s="409"/>
      <c r="Q43" s="413"/>
      <c r="R43" s="409"/>
    </row>
    <row r="44" spans="1:36" ht="30" customHeight="1" thickTop="1" x14ac:dyDescent="0.2">
      <c r="C44" s="376"/>
      <c r="E44" s="376"/>
      <c r="G44" s="387"/>
      <c r="H44" s="388"/>
      <c r="I44" s="387"/>
      <c r="J44" s="388"/>
      <c r="K44" s="387"/>
      <c r="L44" s="388"/>
      <c r="M44" s="387"/>
      <c r="N44" s="388"/>
      <c r="O44" s="387"/>
      <c r="P44" s="388"/>
      <c r="Q44" s="387"/>
      <c r="R44" s="388"/>
      <c r="S44" s="387"/>
      <c r="T44" s="387"/>
      <c r="U44" s="387"/>
      <c r="V44" s="387"/>
      <c r="W44" s="387"/>
      <c r="X44" s="387"/>
      <c r="Y44" s="387"/>
      <c r="Z44" s="387"/>
      <c r="AA44" s="387"/>
      <c r="AB44" s="387"/>
      <c r="AC44" s="387"/>
      <c r="AD44" s="387"/>
      <c r="AE44" s="387"/>
      <c r="AF44" s="387"/>
      <c r="AG44" s="387"/>
      <c r="AH44" s="387"/>
      <c r="AI44" s="387"/>
      <c r="AJ44" s="387"/>
    </row>
    <row r="45" spans="1:36" ht="30" customHeight="1" x14ac:dyDescent="0.2">
      <c r="C45" s="376"/>
      <c r="E45" s="376"/>
      <c r="G45" s="387"/>
      <c r="H45" s="388"/>
      <c r="I45" s="387"/>
      <c r="J45" s="388"/>
      <c r="K45" s="387"/>
      <c r="L45" s="388"/>
      <c r="M45" s="387"/>
      <c r="N45" s="388"/>
      <c r="O45" s="387"/>
      <c r="P45" s="388"/>
      <c r="Q45" s="387"/>
      <c r="R45" s="388"/>
      <c r="S45" s="387"/>
      <c r="T45" s="387"/>
      <c r="U45" s="387"/>
      <c r="V45" s="387"/>
      <c r="W45" s="387"/>
      <c r="X45" s="387"/>
      <c r="Y45" s="387"/>
      <c r="Z45" s="387"/>
      <c r="AA45" s="387"/>
      <c r="AB45" s="387"/>
      <c r="AC45" s="387"/>
      <c r="AD45" s="387"/>
      <c r="AE45" s="387"/>
      <c r="AF45" s="387"/>
      <c r="AG45" s="387"/>
      <c r="AH45" s="387"/>
      <c r="AI45" s="387"/>
      <c r="AJ45" s="387"/>
    </row>
    <row r="46" spans="1:36" ht="30" customHeight="1" x14ac:dyDescent="0.2">
      <c r="C46" s="376"/>
      <c r="E46" s="376"/>
      <c r="G46" s="389">
        <f t="shared" ref="G46:I46" si="0">SUM(G4,G6,G8,G10,G36,G38,G12,G14,G16,G18,G20,G22,G24,G26,G28,G30,G32,G34,G40,G42)</f>
        <v>308</v>
      </c>
      <c r="H46" s="389">
        <f t="shared" si="0"/>
        <v>556</v>
      </c>
      <c r="I46" s="389">
        <f t="shared" si="0"/>
        <v>820</v>
      </c>
      <c r="J46" s="389">
        <f>SUM(J4,J6,J8,J10,J36,J38,J12,J14,J16,J18,J20,J22,J24,J26,J28,J30,J32,J34,J40,J42)</f>
        <v>640</v>
      </c>
      <c r="K46" s="389">
        <f t="shared" ref="K46:R46" si="1">SUM(K4,K6,K8,K10,K36,K38,K12,K14,K16,K18,K20,K22,K24,K26,K28,K30,K32,K34,K40,K42)</f>
        <v>331.19</v>
      </c>
      <c r="L46" s="389">
        <f t="shared" si="1"/>
        <v>56</v>
      </c>
      <c r="M46" s="389">
        <f t="shared" si="1"/>
        <v>0</v>
      </c>
      <c r="N46" s="389">
        <f t="shared" si="1"/>
        <v>0</v>
      </c>
      <c r="O46" s="389">
        <f t="shared" si="1"/>
        <v>0</v>
      </c>
      <c r="P46" s="389">
        <f t="shared" si="1"/>
        <v>0</v>
      </c>
      <c r="Q46" s="389">
        <f t="shared" si="1"/>
        <v>0</v>
      </c>
      <c r="R46" s="389">
        <f t="shared" si="1"/>
        <v>0</v>
      </c>
      <c r="S46" s="387"/>
      <c r="T46" s="387"/>
      <c r="U46" s="387"/>
      <c r="V46" s="387"/>
      <c r="W46" s="387"/>
      <c r="X46" s="387"/>
      <c r="Y46" s="387"/>
      <c r="Z46" s="387"/>
      <c r="AA46" s="387"/>
      <c r="AB46" s="387"/>
      <c r="AC46" s="387"/>
      <c r="AD46" s="387"/>
      <c r="AE46" s="387"/>
      <c r="AF46" s="387"/>
      <c r="AG46" s="387"/>
      <c r="AH46" s="387"/>
      <c r="AI46" s="387"/>
      <c r="AJ46" s="387"/>
    </row>
    <row r="47" spans="1:36" ht="30" customHeight="1" x14ac:dyDescent="0.2">
      <c r="C47" s="376"/>
      <c r="E47" s="376"/>
      <c r="G47" s="387"/>
      <c r="H47" s="388"/>
      <c r="I47" s="387"/>
      <c r="J47" s="388"/>
      <c r="K47" s="387"/>
      <c r="L47" s="388"/>
      <c r="M47" s="387"/>
      <c r="N47" s="388"/>
      <c r="O47" s="387"/>
      <c r="P47" s="388"/>
      <c r="Q47" s="387"/>
      <c r="R47" s="388"/>
      <c r="S47" s="387"/>
      <c r="T47" s="387"/>
      <c r="U47" s="387"/>
      <c r="V47" s="387"/>
      <c r="W47" s="387"/>
      <c r="X47" s="387"/>
      <c r="Y47" s="387"/>
      <c r="Z47" s="387"/>
      <c r="AA47" s="387"/>
      <c r="AB47" s="387"/>
      <c r="AC47" s="387"/>
      <c r="AD47" s="387"/>
      <c r="AE47" s="387"/>
      <c r="AF47" s="387"/>
      <c r="AG47" s="387"/>
      <c r="AH47" s="387"/>
      <c r="AI47" s="387"/>
      <c r="AJ47" s="387"/>
    </row>
    <row r="48" spans="1:36" ht="30" customHeight="1" x14ac:dyDescent="0.2">
      <c r="C48" s="376"/>
      <c r="E48" s="376"/>
      <c r="G48" s="387"/>
      <c r="H48" s="388"/>
      <c r="I48" s="387"/>
      <c r="J48" s="388"/>
      <c r="K48" s="387"/>
      <c r="L48" s="388"/>
      <c r="M48" s="387"/>
      <c r="N48" s="388"/>
      <c r="O48" s="387"/>
      <c r="P48" s="388"/>
      <c r="Q48" s="387"/>
      <c r="R48" s="388"/>
      <c r="S48" s="387"/>
      <c r="T48" s="387"/>
      <c r="U48" s="387"/>
      <c r="V48" s="387"/>
      <c r="W48" s="387"/>
      <c r="X48" s="387"/>
      <c r="Y48" s="387"/>
      <c r="Z48" s="387"/>
      <c r="AA48" s="387"/>
      <c r="AB48" s="387"/>
      <c r="AC48" s="387"/>
      <c r="AD48" s="387"/>
      <c r="AE48" s="387"/>
      <c r="AF48" s="387"/>
      <c r="AG48" s="387"/>
      <c r="AH48" s="387"/>
      <c r="AI48" s="387"/>
      <c r="AJ48" s="387"/>
    </row>
    <row r="49" spans="3:36" ht="30" customHeight="1" x14ac:dyDescent="0.2">
      <c r="C49" s="376"/>
      <c r="E49" s="376"/>
      <c r="G49" s="387"/>
      <c r="H49" s="388"/>
      <c r="I49" s="387"/>
      <c r="J49" s="388"/>
      <c r="K49" s="387"/>
      <c r="L49" s="388"/>
      <c r="M49" s="387"/>
      <c r="N49" s="388"/>
      <c r="O49" s="387"/>
      <c r="P49" s="388"/>
      <c r="Q49" s="387"/>
      <c r="R49" s="388"/>
      <c r="S49" s="387"/>
      <c r="T49" s="387"/>
      <c r="U49" s="387"/>
      <c r="V49" s="387"/>
      <c r="W49" s="387"/>
      <c r="X49" s="387"/>
      <c r="Y49" s="387"/>
      <c r="Z49" s="387"/>
      <c r="AA49" s="387"/>
      <c r="AB49" s="387"/>
      <c r="AC49" s="387"/>
      <c r="AD49" s="387"/>
      <c r="AE49" s="387"/>
      <c r="AF49" s="387"/>
      <c r="AG49" s="387"/>
      <c r="AH49" s="387"/>
      <c r="AI49" s="387"/>
      <c r="AJ49" s="387"/>
    </row>
    <row r="50" spans="3:36" ht="30" customHeight="1" x14ac:dyDescent="0.2">
      <c r="C50" s="376"/>
      <c r="E50" s="376"/>
      <c r="G50" s="387"/>
      <c r="H50" s="388"/>
      <c r="I50" s="387"/>
      <c r="J50" s="388"/>
      <c r="K50" s="387"/>
      <c r="L50" s="388"/>
      <c r="M50" s="387"/>
      <c r="N50" s="388"/>
      <c r="O50" s="387"/>
      <c r="P50" s="388"/>
      <c r="Q50" s="387"/>
      <c r="R50" s="388"/>
      <c r="S50" s="387"/>
      <c r="T50" s="387"/>
      <c r="U50" s="387"/>
      <c r="V50" s="387"/>
      <c r="W50" s="387"/>
      <c r="X50" s="387"/>
      <c r="Y50" s="387"/>
      <c r="Z50" s="387"/>
      <c r="AA50" s="387"/>
      <c r="AB50" s="387"/>
      <c r="AC50" s="387"/>
      <c r="AD50" s="387"/>
      <c r="AE50" s="387"/>
      <c r="AF50" s="387"/>
      <c r="AG50" s="387"/>
      <c r="AH50" s="387"/>
      <c r="AI50" s="387"/>
      <c r="AJ50" s="387"/>
    </row>
    <row r="51" spans="3:36" ht="30" customHeight="1" x14ac:dyDescent="0.2">
      <c r="C51" s="376"/>
      <c r="E51" s="376"/>
      <c r="G51" s="387"/>
      <c r="H51" s="388"/>
      <c r="I51" s="387"/>
      <c r="J51" s="388"/>
      <c r="K51" s="387"/>
      <c r="L51" s="388"/>
      <c r="M51" s="387"/>
      <c r="N51" s="388"/>
      <c r="O51" s="387"/>
      <c r="P51" s="388"/>
      <c r="Q51" s="387"/>
      <c r="R51" s="388"/>
      <c r="S51" s="387"/>
      <c r="T51" s="387"/>
      <c r="U51" s="387"/>
      <c r="V51" s="387"/>
      <c r="W51" s="387"/>
      <c r="X51" s="387"/>
      <c r="Y51" s="387"/>
      <c r="Z51" s="387"/>
      <c r="AA51" s="387"/>
      <c r="AB51" s="387"/>
      <c r="AC51" s="387"/>
      <c r="AD51" s="387"/>
      <c r="AE51" s="387"/>
      <c r="AF51" s="387"/>
      <c r="AG51" s="387"/>
      <c r="AH51" s="387"/>
      <c r="AI51" s="387"/>
      <c r="AJ51" s="387"/>
    </row>
    <row r="52" spans="3:36" ht="30" customHeight="1" x14ac:dyDescent="0.2">
      <c r="C52" s="376"/>
      <c r="E52" s="376"/>
      <c r="G52" s="387"/>
      <c r="H52" s="388"/>
      <c r="I52" s="387"/>
      <c r="J52" s="388"/>
      <c r="K52" s="387"/>
      <c r="L52" s="388"/>
      <c r="M52" s="387"/>
      <c r="N52" s="388"/>
      <c r="O52" s="387"/>
      <c r="P52" s="388"/>
      <c r="Q52" s="387"/>
      <c r="R52" s="388"/>
      <c r="S52" s="387"/>
      <c r="T52" s="387"/>
      <c r="U52" s="387"/>
      <c r="V52" s="387"/>
      <c r="W52" s="387"/>
      <c r="X52" s="387"/>
      <c r="Y52" s="387"/>
      <c r="Z52" s="387"/>
      <c r="AA52" s="387"/>
      <c r="AB52" s="387"/>
      <c r="AC52" s="387"/>
      <c r="AD52" s="387"/>
      <c r="AE52" s="387"/>
      <c r="AF52" s="387"/>
      <c r="AG52" s="387"/>
      <c r="AH52" s="387"/>
      <c r="AI52" s="387"/>
      <c r="AJ52" s="387"/>
    </row>
    <row r="53" spans="3:36" ht="30" customHeight="1" x14ac:dyDescent="0.2">
      <c r="C53" s="376"/>
      <c r="E53" s="376"/>
      <c r="G53" s="387"/>
      <c r="H53" s="388"/>
      <c r="I53" s="387"/>
      <c r="J53" s="388"/>
      <c r="K53" s="387"/>
      <c r="L53" s="388"/>
      <c r="M53" s="387"/>
      <c r="N53" s="388"/>
      <c r="O53" s="387"/>
      <c r="P53" s="388"/>
      <c r="Q53" s="387"/>
      <c r="R53" s="388"/>
      <c r="S53" s="387"/>
      <c r="T53" s="387"/>
      <c r="U53" s="387"/>
      <c r="V53" s="387"/>
      <c r="W53" s="387"/>
      <c r="X53" s="387"/>
      <c r="Y53" s="387"/>
      <c r="Z53" s="387"/>
      <c r="AA53" s="387"/>
      <c r="AB53" s="387"/>
      <c r="AC53" s="387"/>
      <c r="AD53" s="387"/>
      <c r="AE53" s="387"/>
      <c r="AF53" s="387"/>
      <c r="AG53" s="387"/>
      <c r="AH53" s="387"/>
      <c r="AI53" s="387"/>
      <c r="AJ53" s="387"/>
    </row>
    <row r="54" spans="3:36" ht="30" customHeight="1" x14ac:dyDescent="0.2">
      <c r="C54" s="376"/>
      <c r="E54" s="376"/>
      <c r="G54" s="387"/>
      <c r="H54" s="388"/>
      <c r="I54" s="387"/>
      <c r="J54" s="388"/>
      <c r="K54" s="387"/>
      <c r="L54" s="388"/>
      <c r="M54" s="387"/>
      <c r="N54" s="388"/>
      <c r="O54" s="387"/>
      <c r="P54" s="388"/>
      <c r="Q54" s="387"/>
      <c r="R54" s="388"/>
      <c r="S54" s="387"/>
      <c r="T54" s="387"/>
      <c r="U54" s="387"/>
      <c r="V54" s="387"/>
      <c r="W54" s="387"/>
      <c r="X54" s="387"/>
      <c r="Y54" s="387"/>
      <c r="Z54" s="387"/>
      <c r="AA54" s="387"/>
      <c r="AB54" s="387"/>
      <c r="AC54" s="387"/>
      <c r="AD54" s="387"/>
      <c r="AE54" s="387"/>
      <c r="AF54" s="387"/>
      <c r="AG54" s="387"/>
      <c r="AH54" s="387"/>
      <c r="AI54" s="387"/>
      <c r="AJ54" s="387"/>
    </row>
    <row r="55" spans="3:36" ht="30" customHeight="1" x14ac:dyDescent="0.2">
      <c r="C55" s="376"/>
      <c r="E55" s="376"/>
      <c r="G55" s="387"/>
      <c r="H55" s="388"/>
      <c r="I55" s="387"/>
      <c r="J55" s="388"/>
      <c r="K55" s="387"/>
      <c r="L55" s="388"/>
      <c r="M55" s="387"/>
      <c r="N55" s="388"/>
      <c r="O55" s="387"/>
      <c r="P55" s="388"/>
      <c r="Q55" s="387"/>
      <c r="R55" s="388"/>
      <c r="S55" s="387"/>
      <c r="T55" s="387"/>
      <c r="U55" s="387"/>
      <c r="V55" s="387"/>
      <c r="W55" s="387"/>
      <c r="X55" s="387"/>
      <c r="Y55" s="387"/>
      <c r="Z55" s="387"/>
      <c r="AA55" s="387"/>
      <c r="AB55" s="387"/>
      <c r="AC55" s="387"/>
      <c r="AD55" s="387"/>
      <c r="AE55" s="387"/>
      <c r="AF55" s="387"/>
      <c r="AG55" s="387"/>
      <c r="AH55" s="387"/>
      <c r="AI55" s="387"/>
      <c r="AJ55" s="387"/>
    </row>
    <row r="56" spans="3:36" ht="30" customHeight="1" x14ac:dyDescent="0.2">
      <c r="C56" s="376"/>
      <c r="E56" s="376"/>
      <c r="G56" s="387"/>
      <c r="H56" s="388"/>
      <c r="I56" s="387"/>
      <c r="J56" s="388"/>
      <c r="K56" s="387"/>
      <c r="L56" s="388"/>
      <c r="M56" s="387"/>
      <c r="N56" s="388"/>
      <c r="O56" s="387"/>
      <c r="P56" s="388"/>
      <c r="Q56" s="387"/>
      <c r="R56" s="388"/>
      <c r="S56" s="387"/>
      <c r="T56" s="387"/>
      <c r="U56" s="387"/>
      <c r="V56" s="387"/>
      <c r="W56" s="387"/>
      <c r="X56" s="387"/>
      <c r="Y56" s="387"/>
      <c r="Z56" s="387"/>
      <c r="AA56" s="387"/>
      <c r="AB56" s="387"/>
      <c r="AC56" s="387"/>
      <c r="AD56" s="387"/>
      <c r="AE56" s="387"/>
      <c r="AF56" s="387"/>
      <c r="AG56" s="387"/>
      <c r="AH56" s="387"/>
      <c r="AI56" s="387"/>
      <c r="AJ56" s="387"/>
    </row>
    <row r="57" spans="3:36" ht="30" customHeight="1" x14ac:dyDescent="0.2">
      <c r="C57" s="376"/>
      <c r="E57" s="376"/>
      <c r="G57" s="387"/>
      <c r="H57" s="388"/>
      <c r="I57" s="387"/>
      <c r="J57" s="388"/>
      <c r="K57" s="387"/>
      <c r="L57" s="388"/>
      <c r="M57" s="387"/>
      <c r="N57" s="388"/>
      <c r="O57" s="387"/>
      <c r="P57" s="388"/>
      <c r="Q57" s="387"/>
      <c r="R57" s="388"/>
      <c r="S57" s="387"/>
      <c r="T57" s="387"/>
      <c r="U57" s="387"/>
      <c r="V57" s="387"/>
      <c r="W57" s="387"/>
      <c r="X57" s="387"/>
      <c r="Y57" s="387"/>
      <c r="Z57" s="387"/>
      <c r="AA57" s="387"/>
      <c r="AB57" s="387"/>
      <c r="AC57" s="387"/>
      <c r="AD57" s="387"/>
      <c r="AE57" s="387"/>
      <c r="AF57" s="387"/>
      <c r="AG57" s="387"/>
      <c r="AH57" s="387"/>
      <c r="AI57" s="387"/>
      <c r="AJ57" s="387"/>
    </row>
    <row r="58" spans="3:36" ht="30" customHeight="1" x14ac:dyDescent="0.2">
      <c r="C58" s="376"/>
      <c r="E58" s="376"/>
      <c r="G58" s="387"/>
      <c r="H58" s="388"/>
      <c r="I58" s="387"/>
      <c r="J58" s="388"/>
      <c r="K58" s="387"/>
      <c r="L58" s="388"/>
      <c r="M58" s="387"/>
      <c r="N58" s="388"/>
      <c r="O58" s="387"/>
      <c r="P58" s="388"/>
      <c r="Q58" s="387"/>
      <c r="R58" s="388"/>
      <c r="S58" s="387"/>
      <c r="T58" s="387"/>
      <c r="U58" s="387"/>
      <c r="V58" s="387"/>
      <c r="W58" s="387"/>
      <c r="X58" s="387"/>
      <c r="Y58" s="387"/>
      <c r="Z58" s="387"/>
      <c r="AA58" s="387"/>
      <c r="AB58" s="387"/>
      <c r="AC58" s="387"/>
      <c r="AD58" s="387"/>
      <c r="AE58" s="387"/>
      <c r="AF58" s="387"/>
      <c r="AG58" s="387"/>
      <c r="AH58" s="387"/>
      <c r="AI58" s="387"/>
      <c r="AJ58" s="387"/>
    </row>
    <row r="59" spans="3:36" ht="30" customHeight="1" x14ac:dyDescent="0.2">
      <c r="C59" s="376"/>
      <c r="E59" s="376"/>
      <c r="G59" s="387"/>
      <c r="H59" s="388"/>
      <c r="I59" s="387"/>
      <c r="J59" s="388"/>
      <c r="K59" s="387"/>
      <c r="L59" s="388"/>
      <c r="M59" s="387"/>
      <c r="N59" s="388"/>
      <c r="O59" s="387"/>
      <c r="P59" s="388"/>
      <c r="Q59" s="387"/>
      <c r="R59" s="388"/>
      <c r="S59" s="387"/>
      <c r="T59" s="387"/>
      <c r="U59" s="387"/>
      <c r="V59" s="387"/>
      <c r="W59" s="387"/>
      <c r="X59" s="387"/>
      <c r="Y59" s="387"/>
      <c r="Z59" s="387"/>
      <c r="AA59" s="387"/>
      <c r="AB59" s="387"/>
      <c r="AC59" s="387"/>
      <c r="AD59" s="387"/>
      <c r="AE59" s="387"/>
      <c r="AF59" s="387"/>
      <c r="AG59" s="387"/>
      <c r="AH59" s="387"/>
      <c r="AI59" s="387"/>
      <c r="AJ59" s="387"/>
    </row>
    <row r="60" spans="3:36" ht="30" customHeight="1" x14ac:dyDescent="0.2">
      <c r="C60" s="376"/>
      <c r="E60" s="376"/>
      <c r="G60" s="387"/>
      <c r="H60" s="388"/>
      <c r="I60" s="387"/>
      <c r="J60" s="388"/>
      <c r="K60" s="387"/>
      <c r="L60" s="388"/>
      <c r="M60" s="387"/>
      <c r="N60" s="388"/>
      <c r="O60" s="387"/>
      <c r="P60" s="388"/>
      <c r="Q60" s="387"/>
      <c r="R60" s="388"/>
      <c r="S60" s="387"/>
      <c r="T60" s="387"/>
      <c r="U60" s="387"/>
      <c r="V60" s="387"/>
      <c r="W60" s="387"/>
      <c r="X60" s="387"/>
      <c r="Y60" s="387"/>
      <c r="Z60" s="387"/>
      <c r="AA60" s="387"/>
      <c r="AB60" s="387"/>
      <c r="AC60" s="387"/>
      <c r="AD60" s="387"/>
      <c r="AE60" s="387"/>
      <c r="AF60" s="387"/>
      <c r="AG60" s="387"/>
      <c r="AH60" s="387"/>
      <c r="AI60" s="387"/>
      <c r="AJ60" s="387"/>
    </row>
    <row r="61" spans="3:36" ht="30" customHeight="1" x14ac:dyDescent="0.2">
      <c r="C61" s="376"/>
      <c r="E61" s="376"/>
      <c r="G61" s="387"/>
      <c r="H61" s="388"/>
      <c r="I61" s="387"/>
      <c r="J61" s="388"/>
      <c r="K61" s="387"/>
      <c r="L61" s="388"/>
      <c r="M61" s="387"/>
      <c r="N61" s="388"/>
      <c r="O61" s="387"/>
      <c r="P61" s="388"/>
      <c r="Q61" s="387"/>
      <c r="R61" s="388"/>
      <c r="S61" s="387"/>
      <c r="T61" s="387"/>
      <c r="U61" s="387"/>
      <c r="V61" s="387"/>
      <c r="W61" s="387"/>
      <c r="X61" s="387"/>
      <c r="Y61" s="387"/>
      <c r="Z61" s="387"/>
      <c r="AA61" s="387"/>
      <c r="AB61" s="387"/>
      <c r="AC61" s="387"/>
      <c r="AD61" s="387"/>
      <c r="AE61" s="387"/>
      <c r="AF61" s="387"/>
      <c r="AG61" s="387"/>
      <c r="AH61" s="387"/>
      <c r="AI61" s="387"/>
      <c r="AJ61" s="387"/>
    </row>
    <row r="62" spans="3:36" ht="30" customHeight="1" x14ac:dyDescent="0.2">
      <c r="C62" s="376"/>
      <c r="E62" s="376"/>
      <c r="G62" s="387"/>
      <c r="H62" s="388"/>
      <c r="I62" s="387"/>
      <c r="J62" s="388"/>
      <c r="K62" s="387"/>
      <c r="L62" s="388"/>
      <c r="M62" s="387"/>
      <c r="N62" s="388"/>
      <c r="O62" s="387"/>
      <c r="P62" s="388"/>
      <c r="Q62" s="387"/>
      <c r="R62" s="388"/>
      <c r="S62" s="387"/>
      <c r="T62" s="387"/>
      <c r="U62" s="387"/>
      <c r="V62" s="387"/>
      <c r="W62" s="387"/>
      <c r="X62" s="387"/>
      <c r="Y62" s="387"/>
      <c r="Z62" s="387"/>
      <c r="AA62" s="387"/>
      <c r="AB62" s="387"/>
      <c r="AC62" s="387"/>
      <c r="AD62" s="387"/>
      <c r="AE62" s="387"/>
      <c r="AF62" s="387"/>
      <c r="AG62" s="387"/>
      <c r="AH62" s="387"/>
      <c r="AI62" s="387"/>
      <c r="AJ62" s="387"/>
    </row>
    <row r="63" spans="3:36" ht="30" customHeight="1" x14ac:dyDescent="0.2">
      <c r="C63" s="376"/>
      <c r="E63" s="376"/>
      <c r="G63" s="387"/>
      <c r="H63" s="388"/>
      <c r="I63" s="387"/>
      <c r="J63" s="388"/>
      <c r="K63" s="387"/>
      <c r="L63" s="388"/>
      <c r="M63" s="387"/>
      <c r="N63" s="388"/>
      <c r="O63" s="387"/>
      <c r="P63" s="388"/>
      <c r="Q63" s="387"/>
      <c r="R63" s="388"/>
      <c r="S63" s="387"/>
      <c r="T63" s="387"/>
      <c r="U63" s="387"/>
      <c r="V63" s="387"/>
      <c r="W63" s="387"/>
      <c r="X63" s="387"/>
      <c r="Y63" s="387"/>
      <c r="Z63" s="387"/>
      <c r="AA63" s="387"/>
      <c r="AB63" s="387"/>
      <c r="AC63" s="387"/>
      <c r="AD63" s="387"/>
      <c r="AE63" s="387"/>
      <c r="AF63" s="387"/>
      <c r="AG63" s="387"/>
      <c r="AH63" s="387"/>
      <c r="AI63" s="387"/>
      <c r="AJ63" s="387"/>
    </row>
    <row r="64" spans="3:36" ht="30" customHeight="1" x14ac:dyDescent="0.2">
      <c r="C64" s="376"/>
      <c r="E64" s="376"/>
      <c r="G64" s="387"/>
      <c r="H64" s="388"/>
      <c r="I64" s="387"/>
      <c r="J64" s="388"/>
      <c r="K64" s="387"/>
      <c r="L64" s="388"/>
      <c r="M64" s="387"/>
      <c r="N64" s="388"/>
      <c r="O64" s="387"/>
      <c r="P64" s="388"/>
      <c r="Q64" s="387"/>
      <c r="R64" s="388"/>
      <c r="S64" s="387"/>
      <c r="T64" s="387"/>
      <c r="U64" s="387"/>
      <c r="V64" s="387"/>
      <c r="W64" s="387"/>
      <c r="X64" s="387"/>
      <c r="Y64" s="387"/>
      <c r="Z64" s="387"/>
      <c r="AA64" s="387"/>
      <c r="AB64" s="387"/>
      <c r="AC64" s="387"/>
      <c r="AD64" s="387"/>
      <c r="AE64" s="387"/>
      <c r="AF64" s="387"/>
      <c r="AG64" s="387"/>
      <c r="AH64" s="387"/>
      <c r="AI64" s="387"/>
      <c r="AJ64" s="387"/>
    </row>
    <row r="65" spans="3:36" ht="30" customHeight="1" x14ac:dyDescent="0.2">
      <c r="C65" s="376"/>
      <c r="E65" s="376"/>
      <c r="G65" s="387"/>
      <c r="H65" s="388"/>
      <c r="I65" s="387"/>
      <c r="J65" s="388"/>
      <c r="K65" s="387"/>
      <c r="L65" s="388"/>
      <c r="M65" s="387"/>
      <c r="N65" s="388"/>
      <c r="O65" s="387"/>
      <c r="P65" s="388"/>
      <c r="Q65" s="387"/>
      <c r="R65" s="388"/>
      <c r="S65" s="387"/>
      <c r="T65" s="387"/>
      <c r="U65" s="387"/>
      <c r="V65" s="387"/>
      <c r="W65" s="387"/>
      <c r="X65" s="387"/>
      <c r="Y65" s="387"/>
      <c r="Z65" s="387"/>
      <c r="AA65" s="387"/>
      <c r="AB65" s="387"/>
      <c r="AC65" s="387"/>
      <c r="AD65" s="387"/>
      <c r="AE65" s="387"/>
      <c r="AF65" s="387"/>
      <c r="AG65" s="387"/>
      <c r="AH65" s="387"/>
      <c r="AI65" s="387"/>
      <c r="AJ65" s="387"/>
    </row>
    <row r="66" spans="3:36" ht="30" customHeight="1" x14ac:dyDescent="0.2">
      <c r="C66" s="376"/>
      <c r="E66" s="376"/>
      <c r="G66" s="387"/>
      <c r="H66" s="388"/>
      <c r="I66" s="387"/>
      <c r="J66" s="388"/>
      <c r="K66" s="387"/>
      <c r="L66" s="388"/>
      <c r="M66" s="387"/>
      <c r="N66" s="388"/>
      <c r="O66" s="387"/>
      <c r="P66" s="388"/>
      <c r="Q66" s="387"/>
      <c r="R66" s="388"/>
      <c r="S66" s="387"/>
      <c r="T66" s="387"/>
      <c r="U66" s="387"/>
      <c r="V66" s="387"/>
      <c r="W66" s="387"/>
      <c r="X66" s="387"/>
      <c r="Y66" s="387"/>
      <c r="Z66" s="387"/>
      <c r="AA66" s="387"/>
      <c r="AB66" s="387"/>
      <c r="AC66" s="387"/>
      <c r="AD66" s="387"/>
      <c r="AE66" s="387"/>
      <c r="AF66" s="387"/>
      <c r="AG66" s="387"/>
      <c r="AH66" s="387"/>
      <c r="AI66" s="387"/>
      <c r="AJ66" s="387"/>
    </row>
    <row r="67" spans="3:36" ht="30" customHeight="1" x14ac:dyDescent="0.2">
      <c r="C67" s="376"/>
      <c r="E67" s="376"/>
      <c r="G67" s="387"/>
      <c r="H67" s="388"/>
      <c r="I67" s="387"/>
      <c r="J67" s="388"/>
      <c r="K67" s="387"/>
      <c r="L67" s="388"/>
      <c r="M67" s="387"/>
      <c r="N67" s="388"/>
      <c r="O67" s="387"/>
      <c r="P67" s="388"/>
      <c r="Q67" s="387"/>
      <c r="R67" s="388"/>
      <c r="S67" s="387"/>
      <c r="T67" s="387"/>
      <c r="U67" s="387"/>
      <c r="V67" s="387"/>
      <c r="W67" s="387"/>
      <c r="X67" s="387"/>
      <c r="Y67" s="387"/>
      <c r="Z67" s="387"/>
      <c r="AA67" s="387"/>
      <c r="AB67" s="387"/>
      <c r="AC67" s="387"/>
      <c r="AD67" s="387"/>
      <c r="AE67" s="387"/>
      <c r="AF67" s="387"/>
      <c r="AG67" s="387"/>
      <c r="AH67" s="387"/>
      <c r="AI67" s="387"/>
      <c r="AJ67" s="387"/>
    </row>
    <row r="68" spans="3:36" ht="30" customHeight="1" x14ac:dyDescent="0.2">
      <c r="C68" s="376"/>
      <c r="E68" s="376"/>
      <c r="G68" s="387"/>
      <c r="H68" s="388"/>
      <c r="I68" s="387"/>
      <c r="J68" s="388"/>
      <c r="K68" s="387"/>
      <c r="L68" s="388"/>
      <c r="M68" s="387"/>
      <c r="N68" s="388"/>
      <c r="O68" s="387"/>
      <c r="P68" s="388"/>
      <c r="Q68" s="387"/>
      <c r="R68" s="388"/>
      <c r="S68" s="387"/>
      <c r="T68" s="387"/>
      <c r="U68" s="387"/>
      <c r="V68" s="387"/>
      <c r="W68" s="387"/>
      <c r="X68" s="387"/>
      <c r="Y68" s="387"/>
      <c r="Z68" s="387"/>
      <c r="AA68" s="387"/>
      <c r="AB68" s="387"/>
      <c r="AC68" s="387"/>
      <c r="AD68" s="387"/>
      <c r="AE68" s="387"/>
      <c r="AF68" s="387"/>
      <c r="AG68" s="387"/>
      <c r="AH68" s="387"/>
      <c r="AI68" s="387"/>
      <c r="AJ68" s="387"/>
    </row>
    <row r="69" spans="3:36" ht="30" customHeight="1" x14ac:dyDescent="0.2">
      <c r="C69" s="376"/>
      <c r="E69" s="376"/>
      <c r="G69" s="387"/>
      <c r="H69" s="388"/>
      <c r="I69" s="387"/>
      <c r="J69" s="388"/>
      <c r="K69" s="387"/>
      <c r="L69" s="388"/>
      <c r="M69" s="387"/>
      <c r="N69" s="388"/>
      <c r="O69" s="387"/>
      <c r="P69" s="388"/>
      <c r="Q69" s="387"/>
      <c r="R69" s="388"/>
      <c r="S69" s="387"/>
      <c r="T69" s="387"/>
      <c r="U69" s="387"/>
      <c r="V69" s="387"/>
      <c r="W69" s="387"/>
      <c r="X69" s="387"/>
      <c r="Y69" s="387"/>
      <c r="Z69" s="387"/>
      <c r="AA69" s="387"/>
      <c r="AB69" s="387"/>
      <c r="AC69" s="387"/>
      <c r="AD69" s="387"/>
      <c r="AE69" s="387"/>
      <c r="AF69" s="387"/>
      <c r="AG69" s="387"/>
      <c r="AH69" s="387"/>
      <c r="AI69" s="387"/>
      <c r="AJ69" s="387"/>
    </row>
    <row r="70" spans="3:36" ht="30" customHeight="1" x14ac:dyDescent="0.2">
      <c r="C70" s="376"/>
      <c r="E70" s="376"/>
      <c r="G70" s="387"/>
      <c r="H70" s="388"/>
      <c r="I70" s="387"/>
      <c r="J70" s="388"/>
      <c r="K70" s="387"/>
      <c r="L70" s="388"/>
      <c r="M70" s="387"/>
      <c r="N70" s="388"/>
      <c r="O70" s="387"/>
      <c r="P70" s="388"/>
      <c r="Q70" s="387"/>
      <c r="R70" s="388"/>
      <c r="S70" s="387"/>
      <c r="T70" s="387"/>
      <c r="U70" s="387"/>
      <c r="V70" s="387"/>
      <c r="W70" s="387"/>
      <c r="X70" s="387"/>
      <c r="Y70" s="387"/>
      <c r="Z70" s="387"/>
      <c r="AA70" s="387"/>
      <c r="AB70" s="387"/>
      <c r="AC70" s="387"/>
      <c r="AD70" s="387"/>
      <c r="AE70" s="387"/>
      <c r="AF70" s="387"/>
      <c r="AG70" s="387"/>
      <c r="AH70" s="387"/>
      <c r="AI70" s="387"/>
      <c r="AJ70" s="387"/>
    </row>
    <row r="71" spans="3:36" ht="30" customHeight="1" x14ac:dyDescent="0.2">
      <c r="C71" s="376"/>
      <c r="E71" s="376"/>
      <c r="G71" s="387"/>
      <c r="H71" s="388"/>
      <c r="I71" s="387"/>
      <c r="J71" s="388"/>
      <c r="K71" s="387"/>
      <c r="L71" s="388"/>
      <c r="M71" s="387"/>
      <c r="N71" s="388"/>
      <c r="O71" s="387"/>
      <c r="P71" s="388"/>
      <c r="Q71" s="387"/>
      <c r="R71" s="388"/>
      <c r="S71" s="387"/>
      <c r="T71" s="387"/>
      <c r="U71" s="387"/>
      <c r="V71" s="387"/>
      <c r="W71" s="387"/>
      <c r="X71" s="387"/>
      <c r="Y71" s="387"/>
      <c r="Z71" s="387"/>
      <c r="AA71" s="387"/>
      <c r="AB71" s="387"/>
      <c r="AC71" s="387"/>
      <c r="AD71" s="387"/>
      <c r="AE71" s="387"/>
      <c r="AF71" s="387"/>
      <c r="AG71" s="387"/>
      <c r="AH71" s="387"/>
      <c r="AI71" s="387"/>
      <c r="AJ71" s="387"/>
    </row>
    <row r="72" spans="3:36" ht="30" customHeight="1" x14ac:dyDescent="0.2">
      <c r="C72" s="376"/>
      <c r="E72" s="376"/>
      <c r="G72" s="387"/>
      <c r="H72" s="388"/>
      <c r="I72" s="387"/>
      <c r="J72" s="388"/>
      <c r="K72" s="387"/>
      <c r="L72" s="388"/>
      <c r="M72" s="387"/>
      <c r="N72" s="388"/>
      <c r="O72" s="387"/>
      <c r="P72" s="388"/>
      <c r="Q72" s="387"/>
      <c r="R72" s="388"/>
      <c r="S72" s="387"/>
      <c r="T72" s="387"/>
      <c r="U72" s="387"/>
      <c r="V72" s="387"/>
      <c r="W72" s="387"/>
      <c r="X72" s="387"/>
      <c r="Y72" s="387"/>
      <c r="Z72" s="387"/>
      <c r="AA72" s="387"/>
      <c r="AB72" s="387"/>
      <c r="AC72" s="387"/>
      <c r="AD72" s="387"/>
      <c r="AE72" s="387"/>
      <c r="AF72" s="387"/>
      <c r="AG72" s="387"/>
      <c r="AH72" s="387"/>
      <c r="AI72" s="387"/>
      <c r="AJ72" s="387"/>
    </row>
    <row r="73" spans="3:36" ht="30" customHeight="1" x14ac:dyDescent="0.2">
      <c r="C73" s="376"/>
      <c r="E73" s="376"/>
      <c r="G73" s="387"/>
      <c r="H73" s="388"/>
      <c r="I73" s="387"/>
      <c r="J73" s="388"/>
      <c r="K73" s="387"/>
      <c r="L73" s="388"/>
      <c r="M73" s="387"/>
      <c r="N73" s="388"/>
      <c r="O73" s="387"/>
      <c r="P73" s="388"/>
      <c r="Q73" s="387"/>
      <c r="R73" s="388"/>
      <c r="S73" s="387"/>
      <c r="T73" s="387"/>
      <c r="U73" s="387"/>
      <c r="V73" s="387"/>
      <c r="W73" s="387"/>
      <c r="X73" s="387"/>
      <c r="Y73" s="387"/>
      <c r="Z73" s="387"/>
      <c r="AA73" s="387"/>
      <c r="AB73" s="387"/>
      <c r="AC73" s="387"/>
      <c r="AD73" s="387"/>
      <c r="AE73" s="387"/>
      <c r="AF73" s="387"/>
      <c r="AG73" s="387"/>
      <c r="AH73" s="387"/>
      <c r="AI73" s="387"/>
      <c r="AJ73" s="387"/>
    </row>
    <row r="74" spans="3:36" ht="30" customHeight="1" x14ac:dyDescent="0.2">
      <c r="C74" s="376"/>
      <c r="E74" s="376"/>
      <c r="G74" s="387"/>
      <c r="H74" s="388"/>
      <c r="I74" s="387"/>
      <c r="J74" s="388"/>
      <c r="K74" s="387"/>
      <c r="L74" s="388"/>
      <c r="M74" s="387"/>
      <c r="N74" s="388"/>
      <c r="O74" s="387"/>
      <c r="P74" s="388"/>
      <c r="Q74" s="387"/>
      <c r="R74" s="388"/>
      <c r="S74" s="387"/>
      <c r="T74" s="387"/>
      <c r="U74" s="387"/>
      <c r="V74" s="387"/>
      <c r="W74" s="387"/>
      <c r="X74" s="387"/>
      <c r="Y74" s="387"/>
      <c r="Z74" s="387"/>
      <c r="AA74" s="387"/>
      <c r="AB74" s="387"/>
      <c r="AC74" s="387"/>
      <c r="AD74" s="387"/>
      <c r="AE74" s="387"/>
      <c r="AF74" s="387"/>
      <c r="AG74" s="387"/>
      <c r="AH74" s="387"/>
      <c r="AI74" s="387"/>
      <c r="AJ74" s="387"/>
    </row>
    <row r="75" spans="3:36" ht="30" customHeight="1" x14ac:dyDescent="0.2">
      <c r="C75" s="376"/>
      <c r="E75" s="376"/>
      <c r="G75" s="387"/>
      <c r="H75" s="388"/>
      <c r="I75" s="387"/>
      <c r="J75" s="388"/>
      <c r="K75" s="387"/>
      <c r="L75" s="388"/>
      <c r="M75" s="387"/>
      <c r="N75" s="388"/>
      <c r="O75" s="387"/>
      <c r="P75" s="388"/>
      <c r="Q75" s="387"/>
      <c r="R75" s="388"/>
      <c r="S75" s="387"/>
      <c r="T75" s="387"/>
      <c r="U75" s="387"/>
      <c r="V75" s="387"/>
      <c r="W75" s="387"/>
      <c r="X75" s="387"/>
      <c r="Y75" s="387"/>
      <c r="Z75" s="387"/>
      <c r="AA75" s="387"/>
      <c r="AB75" s="387"/>
      <c r="AC75" s="387"/>
      <c r="AD75" s="387"/>
      <c r="AE75" s="387"/>
      <c r="AF75" s="387"/>
      <c r="AG75" s="387"/>
      <c r="AH75" s="387"/>
      <c r="AI75" s="387"/>
      <c r="AJ75" s="387"/>
    </row>
    <row r="76" spans="3:36" ht="30" customHeight="1" x14ac:dyDescent="0.2">
      <c r="C76" s="376"/>
      <c r="E76" s="376"/>
      <c r="G76" s="387"/>
      <c r="H76" s="388"/>
      <c r="I76" s="387"/>
      <c r="J76" s="388"/>
      <c r="K76" s="387"/>
      <c r="L76" s="388"/>
      <c r="M76" s="387"/>
      <c r="N76" s="388"/>
      <c r="O76" s="387"/>
      <c r="P76" s="388"/>
      <c r="Q76" s="387"/>
      <c r="R76" s="388"/>
      <c r="S76" s="387"/>
      <c r="T76" s="387"/>
      <c r="U76" s="387"/>
      <c r="V76" s="387"/>
      <c r="W76" s="387"/>
      <c r="X76" s="387"/>
      <c r="Y76" s="387"/>
      <c r="Z76" s="387"/>
      <c r="AA76" s="387"/>
      <c r="AB76" s="387"/>
      <c r="AC76" s="387"/>
      <c r="AD76" s="387"/>
      <c r="AE76" s="387"/>
      <c r="AF76" s="387"/>
      <c r="AG76" s="387"/>
      <c r="AH76" s="387"/>
      <c r="AI76" s="387"/>
      <c r="AJ76" s="387"/>
    </row>
    <row r="77" spans="3:36" ht="30" customHeight="1" x14ac:dyDescent="0.2">
      <c r="C77" s="376"/>
      <c r="E77" s="376"/>
      <c r="G77" s="387"/>
      <c r="H77" s="388"/>
      <c r="I77" s="387"/>
      <c r="J77" s="388"/>
      <c r="K77" s="387"/>
      <c r="L77" s="388"/>
      <c r="M77" s="387"/>
      <c r="N77" s="388"/>
      <c r="O77" s="387"/>
      <c r="P77" s="388"/>
      <c r="Q77" s="387"/>
      <c r="R77" s="388"/>
      <c r="S77" s="387"/>
      <c r="T77" s="387"/>
      <c r="U77" s="387"/>
      <c r="V77" s="387"/>
      <c r="W77" s="387"/>
      <c r="X77" s="387"/>
      <c r="Y77" s="387"/>
      <c r="Z77" s="387"/>
      <c r="AA77" s="387"/>
      <c r="AB77" s="387"/>
      <c r="AC77" s="387"/>
      <c r="AD77" s="387"/>
      <c r="AE77" s="387"/>
      <c r="AF77" s="387"/>
      <c r="AG77" s="387"/>
      <c r="AH77" s="387"/>
      <c r="AI77" s="387"/>
      <c r="AJ77" s="387"/>
    </row>
    <row r="78" spans="3:36" ht="30" customHeight="1" x14ac:dyDescent="0.2">
      <c r="C78" s="376"/>
      <c r="E78" s="376"/>
      <c r="G78" s="387"/>
      <c r="H78" s="388"/>
      <c r="I78" s="387"/>
      <c r="J78" s="388"/>
      <c r="K78" s="387"/>
      <c r="L78" s="388"/>
      <c r="M78" s="387"/>
      <c r="N78" s="388"/>
      <c r="O78" s="387"/>
      <c r="P78" s="388"/>
      <c r="Q78" s="387"/>
      <c r="R78" s="388"/>
      <c r="S78" s="387"/>
      <c r="T78" s="387"/>
      <c r="U78" s="387"/>
      <c r="V78" s="387"/>
      <c r="W78" s="387"/>
      <c r="X78" s="387"/>
      <c r="Y78" s="387"/>
      <c r="Z78" s="387"/>
      <c r="AA78" s="387"/>
      <c r="AB78" s="387"/>
      <c r="AC78" s="387"/>
      <c r="AD78" s="387"/>
      <c r="AE78" s="387"/>
      <c r="AF78" s="387"/>
      <c r="AG78" s="387"/>
      <c r="AH78" s="387"/>
      <c r="AI78" s="387"/>
      <c r="AJ78" s="387"/>
    </row>
    <row r="79" spans="3:36" ht="30" customHeight="1" x14ac:dyDescent="0.2">
      <c r="C79" s="376"/>
      <c r="E79" s="376"/>
      <c r="G79" s="387"/>
      <c r="H79" s="388"/>
      <c r="I79" s="387"/>
      <c r="J79" s="388"/>
      <c r="K79" s="387"/>
      <c r="L79" s="388"/>
      <c r="M79" s="387"/>
      <c r="N79" s="388"/>
      <c r="O79" s="387"/>
      <c r="P79" s="388"/>
      <c r="Q79" s="387"/>
      <c r="R79" s="388"/>
      <c r="S79" s="387"/>
      <c r="T79" s="387"/>
      <c r="U79" s="387"/>
      <c r="V79" s="387"/>
      <c r="W79" s="387"/>
      <c r="X79" s="387"/>
      <c r="Y79" s="387"/>
      <c r="Z79" s="387"/>
      <c r="AA79" s="387"/>
      <c r="AB79" s="387"/>
      <c r="AC79" s="387"/>
      <c r="AD79" s="387"/>
      <c r="AE79" s="387"/>
      <c r="AF79" s="387"/>
      <c r="AG79" s="387"/>
      <c r="AH79" s="387"/>
      <c r="AI79" s="387"/>
      <c r="AJ79" s="387"/>
    </row>
    <row r="80" spans="3:36" ht="30" customHeight="1" x14ac:dyDescent="0.2">
      <c r="C80" s="376"/>
      <c r="E80" s="376"/>
      <c r="G80" s="387"/>
      <c r="H80" s="388"/>
      <c r="I80" s="387"/>
      <c r="J80" s="388"/>
      <c r="K80" s="387"/>
      <c r="L80" s="388"/>
      <c r="M80" s="387"/>
      <c r="N80" s="388"/>
      <c r="O80" s="387"/>
      <c r="P80" s="388"/>
      <c r="Q80" s="387"/>
      <c r="R80" s="388"/>
      <c r="S80" s="387"/>
      <c r="T80" s="387"/>
      <c r="U80" s="387"/>
      <c r="V80" s="387"/>
      <c r="W80" s="387"/>
      <c r="X80" s="387"/>
      <c r="Y80" s="387"/>
      <c r="Z80" s="387"/>
      <c r="AA80" s="387"/>
      <c r="AB80" s="387"/>
      <c r="AC80" s="387"/>
      <c r="AD80" s="387"/>
      <c r="AE80" s="387"/>
      <c r="AF80" s="387"/>
      <c r="AG80" s="387"/>
      <c r="AH80" s="387"/>
      <c r="AI80" s="387"/>
      <c r="AJ80" s="387"/>
    </row>
    <row r="81" spans="3:36" ht="30" customHeight="1" x14ac:dyDescent="0.2">
      <c r="C81" s="376"/>
      <c r="E81" s="376"/>
      <c r="G81" s="387"/>
      <c r="H81" s="388"/>
      <c r="I81" s="387"/>
      <c r="J81" s="388"/>
      <c r="K81" s="387"/>
      <c r="L81" s="388"/>
      <c r="M81" s="387"/>
      <c r="N81" s="388"/>
      <c r="O81" s="387"/>
      <c r="P81" s="388"/>
      <c r="Q81" s="387"/>
      <c r="R81" s="388"/>
      <c r="S81" s="387"/>
      <c r="T81" s="387"/>
      <c r="U81" s="387"/>
      <c r="V81" s="387"/>
      <c r="W81" s="387"/>
      <c r="X81" s="387"/>
      <c r="Y81" s="387"/>
      <c r="Z81" s="387"/>
      <c r="AA81" s="387"/>
      <c r="AB81" s="387"/>
      <c r="AC81" s="387"/>
      <c r="AD81" s="387"/>
      <c r="AE81" s="387"/>
      <c r="AF81" s="387"/>
      <c r="AG81" s="387"/>
      <c r="AH81" s="387"/>
      <c r="AI81" s="387"/>
      <c r="AJ81" s="387"/>
    </row>
    <row r="82" spans="3:36" ht="30" customHeight="1" x14ac:dyDescent="0.2">
      <c r="C82" s="376"/>
      <c r="E82" s="376"/>
      <c r="G82" s="387"/>
      <c r="H82" s="388"/>
      <c r="I82" s="387"/>
      <c r="J82" s="388"/>
      <c r="K82" s="387"/>
      <c r="L82" s="388"/>
      <c r="M82" s="387"/>
      <c r="N82" s="388"/>
      <c r="O82" s="387"/>
      <c r="P82" s="388"/>
      <c r="Q82" s="387"/>
      <c r="R82" s="388"/>
      <c r="S82" s="387"/>
      <c r="T82" s="387"/>
      <c r="U82" s="387"/>
      <c r="V82" s="387"/>
      <c r="W82" s="387"/>
      <c r="X82" s="387"/>
      <c r="Y82" s="387"/>
      <c r="Z82" s="387"/>
      <c r="AA82" s="387"/>
      <c r="AB82" s="387"/>
      <c r="AC82" s="387"/>
      <c r="AD82" s="387"/>
      <c r="AE82" s="387"/>
      <c r="AF82" s="387"/>
      <c r="AG82" s="387"/>
      <c r="AH82" s="387"/>
      <c r="AI82" s="387"/>
      <c r="AJ82" s="387"/>
    </row>
    <row r="83" spans="3:36" ht="30" customHeight="1" x14ac:dyDescent="0.2">
      <c r="C83" s="376"/>
      <c r="E83" s="376"/>
      <c r="G83" s="387"/>
      <c r="H83" s="388"/>
      <c r="I83" s="387"/>
      <c r="J83" s="388"/>
      <c r="K83" s="387"/>
      <c r="L83" s="388"/>
      <c r="M83" s="387"/>
      <c r="N83" s="388"/>
      <c r="O83" s="387"/>
      <c r="P83" s="388"/>
      <c r="Q83" s="387"/>
      <c r="R83" s="388"/>
      <c r="S83" s="387"/>
      <c r="T83" s="387"/>
      <c r="U83" s="387"/>
      <c r="V83" s="387"/>
      <c r="W83" s="387"/>
      <c r="X83" s="387"/>
      <c r="Y83" s="387"/>
      <c r="Z83" s="387"/>
      <c r="AA83" s="387"/>
      <c r="AB83" s="387"/>
      <c r="AC83" s="387"/>
      <c r="AD83" s="387"/>
      <c r="AE83" s="387"/>
      <c r="AF83" s="387"/>
      <c r="AG83" s="387"/>
      <c r="AH83" s="387"/>
      <c r="AI83" s="387"/>
      <c r="AJ83" s="387"/>
    </row>
    <row r="84" spans="3:36" ht="30" customHeight="1" x14ac:dyDescent="0.2">
      <c r="C84" s="376"/>
      <c r="E84" s="376"/>
      <c r="G84" s="387"/>
      <c r="H84" s="388"/>
      <c r="I84" s="387"/>
      <c r="J84" s="388"/>
      <c r="K84" s="387"/>
      <c r="L84" s="388"/>
      <c r="M84" s="387"/>
      <c r="N84" s="388"/>
      <c r="O84" s="387"/>
      <c r="P84" s="388"/>
      <c r="Q84" s="387"/>
      <c r="R84" s="388"/>
      <c r="S84" s="387"/>
      <c r="T84" s="387"/>
      <c r="U84" s="387"/>
      <c r="V84" s="387"/>
      <c r="W84" s="387"/>
      <c r="X84" s="387"/>
      <c r="Y84" s="387"/>
      <c r="Z84" s="387"/>
      <c r="AA84" s="387"/>
      <c r="AB84" s="387"/>
      <c r="AC84" s="387"/>
      <c r="AD84" s="387"/>
      <c r="AE84" s="387"/>
      <c r="AF84" s="387"/>
      <c r="AG84" s="387"/>
      <c r="AH84" s="387"/>
      <c r="AI84" s="387"/>
      <c r="AJ84" s="387"/>
    </row>
    <row r="85" spans="3:36" ht="30" customHeight="1" x14ac:dyDescent="0.2">
      <c r="C85" s="376"/>
      <c r="E85" s="376"/>
      <c r="H85" s="388"/>
      <c r="J85" s="388"/>
      <c r="L85" s="388"/>
      <c r="N85" s="388"/>
      <c r="P85" s="388"/>
      <c r="R85" s="388"/>
      <c r="S85" s="387"/>
      <c r="T85" s="387"/>
      <c r="U85" s="387"/>
      <c r="V85" s="387"/>
      <c r="W85" s="387"/>
      <c r="X85" s="387"/>
      <c r="Y85" s="387"/>
      <c r="Z85" s="387"/>
      <c r="AA85" s="387"/>
      <c r="AB85" s="387"/>
      <c r="AC85" s="387"/>
      <c r="AD85" s="387"/>
      <c r="AE85" s="387"/>
      <c r="AF85" s="387"/>
      <c r="AG85" s="387"/>
      <c r="AH85" s="387"/>
      <c r="AI85" s="387"/>
      <c r="AJ85" s="387"/>
    </row>
    <row r="86" spans="3:36" ht="30" customHeight="1" x14ac:dyDescent="0.2">
      <c r="C86" s="376"/>
      <c r="E86" s="376"/>
      <c r="H86" s="388"/>
      <c r="J86" s="388"/>
      <c r="L86" s="388"/>
      <c r="N86" s="388"/>
      <c r="P86" s="388"/>
      <c r="R86" s="388"/>
      <c r="S86" s="387"/>
      <c r="T86" s="387"/>
      <c r="U86" s="387"/>
      <c r="V86" s="387"/>
      <c r="W86" s="387"/>
      <c r="X86" s="387"/>
      <c r="Y86" s="387"/>
      <c r="Z86" s="387"/>
      <c r="AA86" s="387"/>
      <c r="AB86" s="387"/>
      <c r="AC86" s="387"/>
      <c r="AD86" s="387"/>
      <c r="AE86" s="387"/>
      <c r="AF86" s="387"/>
      <c r="AG86" s="387"/>
      <c r="AH86" s="387"/>
      <c r="AI86" s="387"/>
      <c r="AJ86" s="387"/>
    </row>
    <row r="87" spans="3:36" ht="30" customHeight="1" x14ac:dyDescent="0.2">
      <c r="C87" s="376"/>
      <c r="E87" s="376"/>
      <c r="H87" s="388"/>
      <c r="J87" s="388"/>
      <c r="L87" s="388"/>
      <c r="N87" s="388"/>
      <c r="P87" s="388"/>
      <c r="R87" s="388"/>
      <c r="S87" s="387"/>
      <c r="T87" s="387"/>
      <c r="U87" s="387"/>
      <c r="V87" s="387"/>
      <c r="W87" s="387"/>
      <c r="X87" s="387"/>
      <c r="Y87" s="387"/>
      <c r="Z87" s="387"/>
      <c r="AA87" s="387"/>
      <c r="AB87" s="387"/>
      <c r="AC87" s="387"/>
      <c r="AD87" s="387"/>
      <c r="AE87" s="387"/>
      <c r="AF87" s="387"/>
      <c r="AG87" s="387"/>
      <c r="AH87" s="387"/>
      <c r="AI87" s="387"/>
      <c r="AJ87" s="387"/>
    </row>
    <row r="88" spans="3:36" ht="30" customHeight="1" x14ac:dyDescent="0.2">
      <c r="C88" s="376"/>
      <c r="E88" s="376"/>
      <c r="H88" s="388"/>
      <c r="J88" s="388"/>
      <c r="L88" s="388"/>
      <c r="N88" s="388"/>
      <c r="P88" s="388"/>
      <c r="R88" s="388"/>
      <c r="S88" s="387"/>
      <c r="T88" s="387"/>
      <c r="U88" s="387"/>
      <c r="V88" s="387"/>
      <c r="W88" s="387"/>
      <c r="X88" s="387"/>
      <c r="Y88" s="387"/>
      <c r="Z88" s="387"/>
      <c r="AA88" s="387"/>
      <c r="AB88" s="387"/>
      <c r="AC88" s="387"/>
      <c r="AD88" s="387"/>
      <c r="AE88" s="387"/>
      <c r="AF88" s="387"/>
      <c r="AG88" s="387"/>
      <c r="AH88" s="387"/>
      <c r="AI88" s="387"/>
      <c r="AJ88" s="387"/>
    </row>
    <row r="89" spans="3:36" ht="30" customHeight="1" x14ac:dyDescent="0.2">
      <c r="C89" s="376"/>
      <c r="E89" s="376"/>
      <c r="H89" s="388"/>
      <c r="J89" s="388"/>
      <c r="L89" s="388"/>
      <c r="N89" s="388"/>
      <c r="P89" s="388"/>
      <c r="R89" s="388"/>
      <c r="S89" s="387"/>
      <c r="T89" s="387"/>
      <c r="U89" s="387"/>
      <c r="V89" s="387"/>
      <c r="W89" s="387"/>
      <c r="X89" s="387"/>
      <c r="Y89" s="387"/>
      <c r="Z89" s="387"/>
      <c r="AA89" s="387"/>
      <c r="AB89" s="387"/>
      <c r="AC89" s="387"/>
      <c r="AD89" s="387"/>
      <c r="AE89" s="387"/>
      <c r="AF89" s="387"/>
      <c r="AG89" s="387"/>
      <c r="AH89" s="387"/>
      <c r="AI89" s="387"/>
      <c r="AJ89" s="387"/>
    </row>
    <row r="90" spans="3:36" ht="30" customHeight="1" x14ac:dyDescent="0.2">
      <c r="C90" s="376"/>
      <c r="E90" s="376"/>
      <c r="H90" s="388"/>
      <c r="J90" s="388"/>
      <c r="L90" s="388"/>
      <c r="N90" s="388"/>
      <c r="P90" s="388"/>
      <c r="R90" s="388"/>
      <c r="S90" s="387"/>
      <c r="T90" s="387"/>
      <c r="U90" s="387"/>
      <c r="V90" s="387"/>
      <c r="W90" s="387"/>
      <c r="X90" s="387"/>
      <c r="Y90" s="387"/>
      <c r="Z90" s="387"/>
      <c r="AA90" s="387"/>
      <c r="AB90" s="387"/>
      <c r="AC90" s="387"/>
      <c r="AD90" s="387"/>
      <c r="AE90" s="387"/>
      <c r="AF90" s="387"/>
      <c r="AG90" s="387"/>
      <c r="AH90" s="387"/>
      <c r="AI90" s="387"/>
      <c r="AJ90" s="387"/>
    </row>
    <row r="91" spans="3:36" ht="30" customHeight="1" x14ac:dyDescent="0.2">
      <c r="C91" s="376"/>
      <c r="E91" s="376"/>
      <c r="H91" s="388"/>
      <c r="J91" s="388"/>
      <c r="L91" s="388"/>
      <c r="N91" s="388"/>
      <c r="P91" s="388"/>
      <c r="R91" s="388"/>
      <c r="S91" s="387"/>
      <c r="T91" s="387"/>
      <c r="U91" s="387"/>
      <c r="V91" s="387"/>
      <c r="W91" s="387"/>
      <c r="X91" s="387"/>
      <c r="Y91" s="387"/>
      <c r="Z91" s="387"/>
      <c r="AA91" s="387"/>
      <c r="AB91" s="387"/>
      <c r="AC91" s="387"/>
      <c r="AD91" s="387"/>
      <c r="AE91" s="387"/>
      <c r="AF91" s="387"/>
      <c r="AG91" s="387"/>
      <c r="AH91" s="387"/>
      <c r="AI91" s="387"/>
      <c r="AJ91" s="387"/>
    </row>
    <row r="92" spans="3:36" ht="30" customHeight="1" x14ac:dyDescent="0.2">
      <c r="C92" s="376"/>
      <c r="E92" s="376"/>
      <c r="H92" s="388"/>
      <c r="J92" s="388"/>
      <c r="L92" s="388"/>
      <c r="N92" s="388"/>
      <c r="P92" s="388"/>
      <c r="R92" s="388"/>
      <c r="S92" s="387"/>
      <c r="T92" s="387"/>
      <c r="U92" s="387"/>
      <c r="V92" s="387"/>
      <c r="W92" s="387"/>
      <c r="X92" s="387"/>
      <c r="Y92" s="387"/>
      <c r="Z92" s="387"/>
      <c r="AA92" s="387"/>
      <c r="AB92" s="387"/>
      <c r="AC92" s="387"/>
      <c r="AD92" s="387"/>
      <c r="AE92" s="387"/>
      <c r="AF92" s="387"/>
      <c r="AG92" s="387"/>
      <c r="AH92" s="387"/>
      <c r="AI92" s="387"/>
      <c r="AJ92" s="387"/>
    </row>
    <row r="93" spans="3:36" ht="30" customHeight="1" x14ac:dyDescent="0.2">
      <c r="C93" s="376"/>
      <c r="E93" s="376"/>
      <c r="H93" s="388"/>
      <c r="J93" s="388"/>
      <c r="L93" s="388"/>
      <c r="N93" s="388"/>
      <c r="P93" s="388"/>
      <c r="R93" s="388"/>
      <c r="S93" s="387"/>
      <c r="T93" s="387"/>
      <c r="U93" s="387"/>
      <c r="V93" s="387"/>
      <c r="W93" s="387"/>
      <c r="X93" s="387"/>
      <c r="Y93" s="387"/>
      <c r="Z93" s="387"/>
      <c r="AA93" s="387"/>
      <c r="AB93" s="387"/>
      <c r="AC93" s="387"/>
      <c r="AD93" s="387"/>
      <c r="AE93" s="387"/>
      <c r="AF93" s="387"/>
      <c r="AG93" s="387"/>
      <c r="AH93" s="387"/>
      <c r="AI93" s="387"/>
      <c r="AJ93" s="387"/>
    </row>
    <row r="94" spans="3:36" ht="30" customHeight="1" x14ac:dyDescent="0.2">
      <c r="C94" s="376"/>
      <c r="E94" s="376"/>
      <c r="H94" s="388"/>
      <c r="J94" s="388"/>
      <c r="L94" s="388"/>
      <c r="N94" s="388"/>
      <c r="P94" s="388"/>
      <c r="R94" s="388"/>
      <c r="S94" s="387"/>
      <c r="T94" s="387"/>
      <c r="U94" s="387"/>
      <c r="V94" s="387"/>
      <c r="W94" s="387"/>
      <c r="X94" s="387"/>
      <c r="Y94" s="387"/>
      <c r="Z94" s="387"/>
      <c r="AA94" s="387"/>
      <c r="AB94" s="387"/>
      <c r="AC94" s="387"/>
      <c r="AD94" s="387"/>
      <c r="AE94" s="387"/>
      <c r="AF94" s="387"/>
      <c r="AG94" s="387"/>
      <c r="AH94" s="387"/>
      <c r="AI94" s="387"/>
      <c r="AJ94" s="387"/>
    </row>
    <row r="95" spans="3:36" ht="30" customHeight="1" x14ac:dyDescent="0.2">
      <c r="C95" s="376"/>
      <c r="E95" s="376"/>
      <c r="H95" s="388"/>
      <c r="J95" s="388"/>
      <c r="L95" s="388"/>
      <c r="N95" s="388"/>
      <c r="P95" s="388"/>
      <c r="R95" s="388"/>
      <c r="S95" s="387"/>
      <c r="T95" s="387"/>
      <c r="U95" s="387"/>
      <c r="V95" s="387"/>
      <c r="W95" s="387"/>
      <c r="X95" s="387"/>
      <c r="Y95" s="387"/>
      <c r="Z95" s="387"/>
      <c r="AA95" s="387"/>
      <c r="AB95" s="387"/>
      <c r="AC95" s="387"/>
      <c r="AD95" s="387"/>
      <c r="AE95" s="387"/>
      <c r="AF95" s="387"/>
      <c r="AG95" s="387"/>
      <c r="AH95" s="387"/>
      <c r="AI95" s="387"/>
      <c r="AJ95" s="387"/>
    </row>
    <row r="96" spans="3:36" ht="30" customHeight="1" x14ac:dyDescent="0.2">
      <c r="C96" s="376"/>
      <c r="E96" s="376"/>
      <c r="H96" s="388"/>
      <c r="J96" s="388"/>
      <c r="L96" s="388"/>
      <c r="N96" s="388"/>
      <c r="P96" s="388"/>
      <c r="R96" s="388"/>
      <c r="S96" s="387"/>
      <c r="T96" s="387"/>
      <c r="U96" s="387"/>
      <c r="V96" s="387"/>
      <c r="W96" s="387"/>
      <c r="X96" s="387"/>
      <c r="Y96" s="387"/>
      <c r="Z96" s="387"/>
      <c r="AA96" s="387"/>
      <c r="AB96" s="387"/>
      <c r="AC96" s="387"/>
      <c r="AD96" s="387"/>
      <c r="AE96" s="387"/>
      <c r="AF96" s="387"/>
      <c r="AG96" s="387"/>
      <c r="AH96" s="387"/>
      <c r="AI96" s="387"/>
      <c r="AJ96" s="387"/>
    </row>
    <row r="97" spans="3:36" ht="30" customHeight="1" x14ac:dyDescent="0.2">
      <c r="C97" s="376"/>
      <c r="E97" s="376"/>
      <c r="H97" s="388"/>
      <c r="J97" s="388"/>
      <c r="L97" s="388"/>
      <c r="N97" s="388"/>
      <c r="P97" s="388"/>
      <c r="R97" s="388"/>
      <c r="S97" s="387"/>
      <c r="T97" s="387"/>
      <c r="U97" s="387"/>
      <c r="V97" s="387"/>
      <c r="W97" s="387"/>
      <c r="X97" s="387"/>
      <c r="Y97" s="387"/>
      <c r="Z97" s="387"/>
      <c r="AA97" s="387"/>
      <c r="AB97" s="387"/>
      <c r="AC97" s="387"/>
      <c r="AD97" s="387"/>
      <c r="AE97" s="387"/>
      <c r="AF97" s="387"/>
      <c r="AG97" s="387"/>
      <c r="AH97" s="387"/>
      <c r="AI97" s="387"/>
      <c r="AJ97" s="387"/>
    </row>
    <row r="98" spans="3:36" ht="30" customHeight="1" x14ac:dyDescent="0.2">
      <c r="C98" s="376"/>
      <c r="E98" s="376"/>
      <c r="H98" s="388"/>
      <c r="J98" s="388"/>
      <c r="L98" s="388"/>
      <c r="N98" s="388"/>
      <c r="P98" s="388"/>
      <c r="R98" s="388"/>
      <c r="S98" s="387"/>
      <c r="T98" s="387"/>
      <c r="U98" s="387"/>
      <c r="V98" s="387"/>
      <c r="W98" s="387"/>
      <c r="X98" s="387"/>
      <c r="Y98" s="387"/>
      <c r="Z98" s="387"/>
      <c r="AA98" s="387"/>
      <c r="AB98" s="387"/>
      <c r="AC98" s="387"/>
      <c r="AD98" s="387"/>
      <c r="AE98" s="387"/>
      <c r="AF98" s="387"/>
      <c r="AG98" s="387"/>
      <c r="AH98" s="387"/>
      <c r="AI98" s="387"/>
      <c r="AJ98" s="387"/>
    </row>
    <row r="99" spans="3:36" ht="30" customHeight="1" x14ac:dyDescent="0.2">
      <c r="C99" s="376"/>
      <c r="E99" s="376"/>
      <c r="H99" s="388"/>
      <c r="J99" s="388"/>
      <c r="L99" s="388"/>
      <c r="N99" s="388"/>
      <c r="P99" s="388"/>
      <c r="R99" s="388"/>
      <c r="S99" s="387"/>
      <c r="T99" s="387"/>
      <c r="U99" s="387"/>
      <c r="V99" s="387"/>
      <c r="W99" s="387"/>
      <c r="X99" s="387"/>
      <c r="Y99" s="387"/>
      <c r="Z99" s="387"/>
      <c r="AA99" s="387"/>
      <c r="AB99" s="387"/>
      <c r="AC99" s="387"/>
      <c r="AD99" s="387"/>
      <c r="AE99" s="387"/>
      <c r="AF99" s="387"/>
      <c r="AG99" s="387"/>
      <c r="AH99" s="387"/>
      <c r="AI99" s="387"/>
      <c r="AJ99" s="387"/>
    </row>
    <row r="100" spans="3:36" ht="30" customHeight="1" x14ac:dyDescent="0.2">
      <c r="C100" s="376"/>
      <c r="E100" s="376"/>
      <c r="H100" s="388"/>
      <c r="J100" s="388"/>
      <c r="L100" s="388"/>
      <c r="N100" s="388"/>
      <c r="P100" s="388"/>
      <c r="R100" s="388"/>
      <c r="S100" s="387"/>
      <c r="T100" s="387"/>
      <c r="U100" s="387"/>
      <c r="V100" s="387"/>
      <c r="W100" s="387"/>
      <c r="X100" s="387"/>
      <c r="Y100" s="387"/>
      <c r="Z100" s="387"/>
      <c r="AA100" s="387"/>
      <c r="AB100" s="387"/>
      <c r="AC100" s="387"/>
      <c r="AD100" s="387"/>
      <c r="AE100" s="387"/>
      <c r="AF100" s="387"/>
      <c r="AG100" s="387"/>
      <c r="AH100" s="387"/>
      <c r="AI100" s="387"/>
      <c r="AJ100" s="387"/>
    </row>
    <row r="101" spans="3:36" ht="30" customHeight="1" x14ac:dyDescent="0.2">
      <c r="C101" s="376"/>
      <c r="E101" s="376"/>
      <c r="H101" s="388"/>
      <c r="J101" s="388"/>
      <c r="L101" s="388"/>
      <c r="N101" s="388"/>
      <c r="P101" s="388"/>
      <c r="R101" s="388"/>
      <c r="S101" s="387"/>
      <c r="T101" s="387"/>
      <c r="U101" s="387"/>
      <c r="V101" s="387"/>
      <c r="W101" s="387"/>
      <c r="X101" s="387"/>
      <c r="Y101" s="387"/>
      <c r="Z101" s="387"/>
      <c r="AA101" s="387"/>
      <c r="AB101" s="387"/>
      <c r="AC101" s="387"/>
      <c r="AD101" s="387"/>
      <c r="AE101" s="387"/>
      <c r="AF101" s="387"/>
      <c r="AG101" s="387"/>
      <c r="AH101" s="387"/>
      <c r="AI101" s="387"/>
      <c r="AJ101" s="387"/>
    </row>
    <row r="102" spans="3:36" ht="30" customHeight="1" x14ac:dyDescent="0.2">
      <c r="C102" s="376"/>
      <c r="E102" s="376"/>
      <c r="H102" s="388"/>
      <c r="J102" s="388"/>
      <c r="L102" s="388"/>
      <c r="N102" s="388"/>
      <c r="P102" s="388"/>
      <c r="R102" s="388"/>
      <c r="S102" s="387"/>
      <c r="T102" s="387"/>
      <c r="U102" s="387"/>
      <c r="V102" s="387"/>
      <c r="W102" s="387"/>
      <c r="X102" s="387"/>
      <c r="Y102" s="387"/>
      <c r="Z102" s="387"/>
      <c r="AA102" s="387"/>
      <c r="AB102" s="387"/>
      <c r="AC102" s="387"/>
      <c r="AD102" s="387"/>
      <c r="AE102" s="387"/>
      <c r="AF102" s="387"/>
      <c r="AG102" s="387"/>
      <c r="AH102" s="387"/>
      <c r="AI102" s="387"/>
      <c r="AJ102" s="387"/>
    </row>
    <row r="103" spans="3:36" ht="30" customHeight="1" x14ac:dyDescent="0.2">
      <c r="C103" s="376"/>
      <c r="E103" s="376"/>
      <c r="H103" s="388"/>
      <c r="J103" s="388"/>
      <c r="L103" s="388"/>
      <c r="N103" s="388"/>
      <c r="P103" s="388"/>
      <c r="R103" s="388"/>
      <c r="S103" s="387"/>
      <c r="T103" s="387"/>
      <c r="U103" s="387"/>
      <c r="V103" s="387"/>
      <c r="W103" s="387"/>
      <c r="X103" s="387"/>
      <c r="Y103" s="387"/>
      <c r="Z103" s="387"/>
      <c r="AA103" s="387"/>
      <c r="AB103" s="387"/>
      <c r="AC103" s="387"/>
      <c r="AD103" s="387"/>
      <c r="AE103" s="387"/>
      <c r="AF103" s="387"/>
      <c r="AG103" s="387"/>
      <c r="AH103" s="387"/>
      <c r="AI103" s="387"/>
      <c r="AJ103" s="387"/>
    </row>
    <row r="104" spans="3:36" ht="30" customHeight="1" x14ac:dyDescent="0.2">
      <c r="C104" s="376"/>
      <c r="E104" s="376"/>
      <c r="H104" s="388"/>
      <c r="J104" s="388"/>
      <c r="L104" s="388"/>
      <c r="N104" s="388"/>
      <c r="P104" s="388"/>
      <c r="R104" s="388"/>
      <c r="S104" s="387"/>
      <c r="T104" s="387"/>
      <c r="U104" s="387"/>
      <c r="V104" s="387"/>
      <c r="W104" s="387"/>
      <c r="X104" s="387"/>
      <c r="Y104" s="387"/>
      <c r="Z104" s="387"/>
      <c r="AA104" s="387"/>
      <c r="AB104" s="387"/>
      <c r="AC104" s="387"/>
      <c r="AD104" s="387"/>
      <c r="AE104" s="387"/>
      <c r="AF104" s="387"/>
      <c r="AG104" s="387"/>
      <c r="AH104" s="387"/>
      <c r="AI104" s="387"/>
      <c r="AJ104" s="387"/>
    </row>
    <row r="105" spans="3:36" ht="30" customHeight="1" x14ac:dyDescent="0.2">
      <c r="C105" s="376"/>
      <c r="E105" s="376"/>
      <c r="H105" s="388"/>
      <c r="J105" s="388"/>
      <c r="L105" s="388"/>
      <c r="N105" s="388"/>
      <c r="P105" s="388"/>
      <c r="R105" s="388"/>
      <c r="S105" s="387"/>
      <c r="T105" s="387"/>
      <c r="U105" s="387"/>
      <c r="V105" s="387"/>
      <c r="W105" s="387"/>
      <c r="X105" s="387"/>
      <c r="Y105" s="387"/>
      <c r="Z105" s="387"/>
      <c r="AA105" s="387"/>
      <c r="AB105" s="387"/>
      <c r="AC105" s="387"/>
      <c r="AD105" s="387"/>
      <c r="AE105" s="387"/>
      <c r="AF105" s="387"/>
      <c r="AG105" s="387"/>
      <c r="AH105" s="387"/>
      <c r="AI105" s="387"/>
      <c r="AJ105" s="387"/>
    </row>
    <row r="106" spans="3:36" ht="30" customHeight="1" x14ac:dyDescent="0.2">
      <c r="C106" s="376"/>
      <c r="E106" s="376"/>
      <c r="H106" s="388"/>
      <c r="J106" s="388"/>
      <c r="L106" s="388"/>
      <c r="N106" s="388"/>
      <c r="P106" s="388"/>
      <c r="R106" s="388"/>
      <c r="S106" s="387"/>
      <c r="T106" s="387"/>
      <c r="U106" s="387"/>
      <c r="V106" s="387"/>
      <c r="W106" s="387"/>
      <c r="X106" s="387"/>
      <c r="Y106" s="387"/>
      <c r="Z106" s="387"/>
      <c r="AA106" s="387"/>
      <c r="AB106" s="387"/>
      <c r="AC106" s="387"/>
      <c r="AD106" s="387"/>
      <c r="AE106" s="387"/>
      <c r="AF106" s="387"/>
      <c r="AG106" s="387"/>
      <c r="AH106" s="387"/>
      <c r="AI106" s="387"/>
      <c r="AJ106" s="387"/>
    </row>
    <row r="107" spans="3:36" ht="30" customHeight="1" x14ac:dyDescent="0.2">
      <c r="C107" s="376"/>
      <c r="E107" s="376"/>
      <c r="H107" s="388"/>
      <c r="J107" s="388"/>
      <c r="L107" s="388"/>
      <c r="N107" s="388"/>
      <c r="P107" s="388"/>
      <c r="R107" s="388"/>
      <c r="S107" s="387"/>
      <c r="T107" s="387"/>
      <c r="U107" s="387"/>
      <c r="V107" s="387"/>
      <c r="W107" s="387"/>
      <c r="X107" s="387"/>
      <c r="Y107" s="387"/>
      <c r="Z107" s="387"/>
      <c r="AA107" s="387"/>
      <c r="AB107" s="387"/>
      <c r="AC107" s="387"/>
      <c r="AD107" s="387"/>
      <c r="AE107" s="387"/>
      <c r="AF107" s="387"/>
      <c r="AG107" s="387"/>
      <c r="AH107" s="387"/>
      <c r="AI107" s="387"/>
      <c r="AJ107" s="387"/>
    </row>
    <row r="108" spans="3:36" ht="30" customHeight="1" x14ac:dyDescent="0.2">
      <c r="C108" s="376"/>
      <c r="E108" s="376"/>
      <c r="H108" s="388"/>
      <c r="J108" s="388"/>
      <c r="L108" s="388"/>
      <c r="N108" s="388"/>
      <c r="P108" s="388"/>
      <c r="R108" s="388"/>
      <c r="S108" s="387"/>
      <c r="T108" s="387"/>
      <c r="U108" s="387"/>
      <c r="V108" s="387"/>
      <c r="W108" s="387"/>
      <c r="X108" s="387"/>
      <c r="Y108" s="387"/>
      <c r="Z108" s="387"/>
      <c r="AA108" s="387"/>
      <c r="AB108" s="387"/>
      <c r="AC108" s="387"/>
      <c r="AD108" s="387"/>
      <c r="AE108" s="387"/>
      <c r="AF108" s="387"/>
      <c r="AG108" s="387"/>
      <c r="AH108" s="387"/>
      <c r="AI108" s="387"/>
      <c r="AJ108" s="387"/>
    </row>
    <row r="109" spans="3:36" ht="30" customHeight="1" x14ac:dyDescent="0.2">
      <c r="C109" s="376"/>
      <c r="E109" s="376"/>
      <c r="H109" s="388"/>
      <c r="J109" s="388"/>
      <c r="L109" s="388"/>
      <c r="N109" s="388"/>
      <c r="P109" s="388"/>
      <c r="R109" s="388"/>
      <c r="S109" s="387"/>
      <c r="T109" s="387"/>
      <c r="U109" s="387"/>
      <c r="V109" s="387"/>
      <c r="W109" s="387"/>
      <c r="X109" s="387"/>
      <c r="Y109" s="387"/>
      <c r="Z109" s="387"/>
      <c r="AA109" s="387"/>
      <c r="AB109" s="387"/>
      <c r="AC109" s="387"/>
      <c r="AD109" s="387"/>
      <c r="AE109" s="387"/>
      <c r="AF109" s="387"/>
      <c r="AG109" s="387"/>
      <c r="AH109" s="387"/>
      <c r="AI109" s="387"/>
      <c r="AJ109" s="387"/>
    </row>
    <row r="110" spans="3:36" ht="30" customHeight="1" x14ac:dyDescent="0.2">
      <c r="C110" s="376"/>
      <c r="E110" s="376"/>
      <c r="H110" s="388"/>
      <c r="J110" s="388"/>
      <c r="L110" s="388"/>
      <c r="N110" s="388"/>
      <c r="P110" s="388"/>
      <c r="R110" s="388"/>
      <c r="S110" s="387"/>
      <c r="T110" s="387"/>
      <c r="U110" s="387"/>
      <c r="V110" s="387"/>
      <c r="W110" s="387"/>
      <c r="X110" s="387"/>
      <c r="Y110" s="387"/>
      <c r="Z110" s="387"/>
      <c r="AA110" s="387"/>
      <c r="AB110" s="387"/>
      <c r="AC110" s="387"/>
      <c r="AD110" s="387"/>
      <c r="AE110" s="387"/>
      <c r="AF110" s="387"/>
      <c r="AG110" s="387"/>
      <c r="AH110" s="387"/>
      <c r="AI110" s="387"/>
      <c r="AJ110" s="387"/>
    </row>
    <row r="111" spans="3:36" ht="30" customHeight="1" x14ac:dyDescent="0.2">
      <c r="C111" s="376"/>
      <c r="E111" s="376"/>
      <c r="H111" s="388"/>
      <c r="J111" s="388"/>
      <c r="L111" s="388"/>
      <c r="N111" s="388"/>
      <c r="P111" s="388"/>
      <c r="R111" s="388"/>
      <c r="S111" s="387"/>
      <c r="T111" s="387"/>
      <c r="U111" s="387"/>
      <c r="V111" s="387"/>
      <c r="W111" s="387"/>
      <c r="X111" s="387"/>
      <c r="Y111" s="387"/>
      <c r="Z111" s="387"/>
      <c r="AA111" s="387"/>
      <c r="AB111" s="387"/>
      <c r="AC111" s="387"/>
      <c r="AD111" s="387"/>
      <c r="AE111" s="387"/>
      <c r="AF111" s="387"/>
      <c r="AG111" s="387"/>
      <c r="AH111" s="387"/>
      <c r="AI111" s="387"/>
      <c r="AJ111" s="387"/>
    </row>
    <row r="112" spans="3:36" ht="30" customHeight="1" x14ac:dyDescent="0.2">
      <c r="C112" s="376"/>
      <c r="E112" s="376"/>
      <c r="H112" s="388"/>
      <c r="J112" s="388"/>
      <c r="L112" s="388"/>
      <c r="N112" s="388"/>
      <c r="P112" s="388"/>
      <c r="R112" s="388"/>
      <c r="S112" s="387"/>
      <c r="T112" s="387"/>
      <c r="U112" s="387"/>
      <c r="V112" s="387"/>
      <c r="W112" s="387"/>
      <c r="X112" s="387"/>
      <c r="Y112" s="387"/>
      <c r="Z112" s="387"/>
      <c r="AA112" s="387"/>
      <c r="AB112" s="387"/>
      <c r="AC112" s="387"/>
      <c r="AD112" s="387"/>
      <c r="AE112" s="387"/>
      <c r="AF112" s="387"/>
      <c r="AG112" s="387"/>
      <c r="AH112" s="387"/>
      <c r="AI112" s="387"/>
      <c r="AJ112" s="387"/>
    </row>
    <row r="113" spans="3:36" ht="30" customHeight="1" x14ac:dyDescent="0.2">
      <c r="C113" s="376"/>
      <c r="E113" s="376"/>
      <c r="H113" s="388"/>
      <c r="J113" s="388"/>
      <c r="L113" s="388"/>
      <c r="N113" s="388"/>
      <c r="P113" s="388"/>
      <c r="R113" s="388"/>
      <c r="S113" s="387"/>
      <c r="T113" s="387"/>
      <c r="U113" s="387"/>
      <c r="V113" s="387"/>
      <c r="W113" s="387"/>
      <c r="X113" s="387"/>
      <c r="Y113" s="387"/>
      <c r="Z113" s="387"/>
      <c r="AA113" s="387"/>
      <c r="AB113" s="387"/>
      <c r="AC113" s="387"/>
      <c r="AD113" s="387"/>
      <c r="AE113" s="387"/>
      <c r="AF113" s="387"/>
      <c r="AG113" s="387"/>
      <c r="AH113" s="387"/>
      <c r="AI113" s="387"/>
      <c r="AJ113" s="387"/>
    </row>
    <row r="114" spans="3:36" ht="30" customHeight="1" x14ac:dyDescent="0.2">
      <c r="C114" s="376"/>
      <c r="E114" s="376"/>
      <c r="H114" s="388"/>
      <c r="J114" s="388"/>
      <c r="L114" s="388"/>
      <c r="N114" s="388"/>
      <c r="P114" s="388"/>
      <c r="R114" s="388"/>
      <c r="S114" s="387"/>
      <c r="T114" s="387"/>
      <c r="U114" s="387"/>
      <c r="V114" s="387"/>
      <c r="W114" s="387"/>
      <c r="X114" s="387"/>
      <c r="Y114" s="387"/>
      <c r="Z114" s="387"/>
      <c r="AA114" s="387"/>
      <c r="AB114" s="387"/>
      <c r="AC114" s="387"/>
      <c r="AD114" s="387"/>
      <c r="AE114" s="387"/>
      <c r="AF114" s="387"/>
      <c r="AG114" s="387"/>
      <c r="AH114" s="387"/>
      <c r="AI114" s="387"/>
      <c r="AJ114" s="387"/>
    </row>
    <row r="115" spans="3:36" ht="30" customHeight="1" x14ac:dyDescent="0.2">
      <c r="C115" s="376"/>
      <c r="E115" s="376"/>
      <c r="H115" s="388"/>
      <c r="J115" s="388"/>
      <c r="L115" s="388"/>
      <c r="N115" s="388"/>
      <c r="P115" s="388"/>
      <c r="R115" s="388"/>
      <c r="S115" s="387"/>
      <c r="T115" s="387"/>
      <c r="U115" s="387"/>
      <c r="V115" s="387"/>
      <c r="W115" s="387"/>
      <c r="X115" s="387"/>
      <c r="Y115" s="387"/>
      <c r="Z115" s="387"/>
      <c r="AA115" s="387"/>
      <c r="AB115" s="387"/>
      <c r="AC115" s="387"/>
      <c r="AD115" s="387"/>
      <c r="AE115" s="387"/>
      <c r="AF115" s="387"/>
      <c r="AG115" s="387"/>
      <c r="AH115" s="387"/>
      <c r="AI115" s="387"/>
      <c r="AJ115" s="387"/>
    </row>
    <row r="116" spans="3:36" ht="30" customHeight="1" x14ac:dyDescent="0.2">
      <c r="C116" s="376"/>
      <c r="E116" s="376"/>
      <c r="H116" s="388"/>
      <c r="J116" s="388"/>
      <c r="L116" s="388"/>
      <c r="N116" s="388"/>
      <c r="P116" s="388"/>
      <c r="R116" s="388"/>
      <c r="S116" s="387"/>
      <c r="T116" s="387"/>
      <c r="U116" s="387"/>
      <c r="V116" s="387"/>
      <c r="W116" s="387"/>
      <c r="X116" s="387"/>
      <c r="Y116" s="387"/>
      <c r="Z116" s="387"/>
      <c r="AA116" s="387"/>
      <c r="AB116" s="387"/>
      <c r="AC116" s="387"/>
      <c r="AD116" s="387"/>
      <c r="AE116" s="387"/>
      <c r="AF116" s="387"/>
      <c r="AG116" s="387"/>
      <c r="AH116" s="387"/>
      <c r="AI116" s="387"/>
      <c r="AJ116" s="387"/>
    </row>
    <row r="117" spans="3:36" ht="30" customHeight="1" x14ac:dyDescent="0.2">
      <c r="C117" s="376"/>
      <c r="E117" s="376"/>
      <c r="H117" s="388"/>
      <c r="J117" s="388"/>
      <c r="L117" s="388"/>
      <c r="N117" s="388"/>
      <c r="P117" s="388"/>
      <c r="R117" s="388"/>
      <c r="S117" s="387"/>
      <c r="T117" s="387"/>
      <c r="U117" s="387"/>
      <c r="V117" s="387"/>
      <c r="W117" s="387"/>
      <c r="X117" s="387"/>
      <c r="Y117" s="387"/>
      <c r="Z117" s="387"/>
      <c r="AA117" s="387"/>
      <c r="AB117" s="387"/>
      <c r="AC117" s="387"/>
      <c r="AD117" s="387"/>
      <c r="AE117" s="387"/>
      <c r="AF117" s="387"/>
      <c r="AG117" s="387"/>
      <c r="AH117" s="387"/>
      <c r="AI117" s="387"/>
      <c r="AJ117" s="387"/>
    </row>
    <row r="118" spans="3:36" ht="30" customHeight="1" x14ac:dyDescent="0.2">
      <c r="C118" s="376"/>
      <c r="E118" s="376"/>
      <c r="H118" s="388"/>
      <c r="J118" s="388"/>
      <c r="L118" s="388"/>
      <c r="N118" s="388"/>
      <c r="P118" s="388"/>
      <c r="R118" s="388"/>
      <c r="S118" s="387"/>
      <c r="T118" s="387"/>
      <c r="U118" s="387"/>
      <c r="V118" s="387"/>
      <c r="W118" s="387"/>
      <c r="X118" s="387"/>
      <c r="Y118" s="387"/>
      <c r="Z118" s="387"/>
      <c r="AA118" s="387"/>
      <c r="AB118" s="387"/>
      <c r="AC118" s="387"/>
      <c r="AD118" s="387"/>
      <c r="AE118" s="387"/>
      <c r="AF118" s="387"/>
      <c r="AG118" s="387"/>
      <c r="AH118" s="387"/>
      <c r="AI118" s="387"/>
      <c r="AJ118" s="387"/>
    </row>
    <row r="119" spans="3:36" ht="30" customHeight="1" x14ac:dyDescent="0.2">
      <c r="C119" s="376"/>
      <c r="E119" s="376"/>
      <c r="H119" s="388"/>
      <c r="J119" s="388"/>
      <c r="L119" s="388"/>
      <c r="N119" s="388"/>
      <c r="P119" s="388"/>
      <c r="R119" s="388"/>
      <c r="S119" s="387"/>
      <c r="T119" s="387"/>
      <c r="U119" s="387"/>
      <c r="V119" s="387"/>
      <c r="W119" s="387"/>
      <c r="X119" s="387"/>
      <c r="Y119" s="387"/>
      <c r="Z119" s="387"/>
      <c r="AA119" s="387"/>
      <c r="AB119" s="387"/>
      <c r="AC119" s="387"/>
      <c r="AD119" s="387"/>
      <c r="AE119" s="387"/>
      <c r="AF119" s="387"/>
      <c r="AG119" s="387"/>
      <c r="AH119" s="387"/>
      <c r="AI119" s="387"/>
      <c r="AJ119" s="387"/>
    </row>
    <row r="120" spans="3:36" ht="30" customHeight="1" x14ac:dyDescent="0.2">
      <c r="C120" s="376"/>
      <c r="E120" s="376"/>
      <c r="H120" s="388"/>
      <c r="J120" s="388"/>
      <c r="L120" s="388"/>
      <c r="N120" s="388"/>
      <c r="P120" s="388"/>
      <c r="R120" s="388"/>
      <c r="S120" s="387"/>
      <c r="T120" s="387"/>
      <c r="U120" s="387"/>
      <c r="V120" s="387"/>
      <c r="W120" s="387"/>
      <c r="X120" s="387"/>
      <c r="Y120" s="387"/>
      <c r="Z120" s="387"/>
      <c r="AA120" s="387"/>
      <c r="AB120" s="387"/>
      <c r="AC120" s="387"/>
      <c r="AD120" s="387"/>
      <c r="AE120" s="387"/>
      <c r="AF120" s="387"/>
      <c r="AG120" s="387"/>
      <c r="AH120" s="387"/>
      <c r="AI120" s="387"/>
      <c r="AJ120" s="387"/>
    </row>
    <row r="121" spans="3:36" ht="30" customHeight="1" x14ac:dyDescent="0.2">
      <c r="C121" s="376"/>
      <c r="E121" s="376"/>
      <c r="H121" s="388"/>
      <c r="J121" s="388"/>
      <c r="L121" s="388"/>
      <c r="N121" s="388"/>
      <c r="P121" s="388"/>
      <c r="R121" s="388"/>
      <c r="S121" s="387"/>
      <c r="T121" s="387"/>
      <c r="U121" s="387"/>
      <c r="V121" s="387"/>
      <c r="W121" s="387"/>
      <c r="X121" s="387"/>
      <c r="Y121" s="387"/>
      <c r="Z121" s="387"/>
      <c r="AA121" s="387"/>
      <c r="AB121" s="387"/>
      <c r="AC121" s="387"/>
      <c r="AD121" s="387"/>
      <c r="AE121" s="387"/>
      <c r="AF121" s="387"/>
      <c r="AG121" s="387"/>
      <c r="AH121" s="387"/>
      <c r="AI121" s="387"/>
      <c r="AJ121" s="387"/>
    </row>
    <row r="122" spans="3:36" ht="30" customHeight="1" x14ac:dyDescent="0.2">
      <c r="C122" s="376"/>
      <c r="E122" s="376"/>
      <c r="H122" s="388"/>
      <c r="J122" s="388"/>
      <c r="L122" s="388"/>
      <c r="N122" s="388"/>
      <c r="P122" s="388"/>
      <c r="R122" s="388"/>
      <c r="S122" s="387"/>
      <c r="T122" s="387"/>
      <c r="U122" s="387"/>
      <c r="V122" s="387"/>
      <c r="W122" s="387"/>
      <c r="X122" s="387"/>
      <c r="Y122" s="387"/>
      <c r="Z122" s="387"/>
      <c r="AA122" s="387"/>
      <c r="AB122" s="387"/>
      <c r="AC122" s="387"/>
      <c r="AD122" s="387"/>
      <c r="AE122" s="387"/>
      <c r="AF122" s="387"/>
      <c r="AG122" s="387"/>
      <c r="AH122" s="387"/>
      <c r="AI122" s="387"/>
      <c r="AJ122" s="387"/>
    </row>
    <row r="123" spans="3:36" ht="30" customHeight="1" x14ac:dyDescent="0.2">
      <c r="C123" s="376"/>
      <c r="E123" s="376"/>
      <c r="H123" s="388"/>
      <c r="J123" s="388"/>
      <c r="L123" s="388"/>
      <c r="N123" s="388"/>
      <c r="P123" s="388"/>
      <c r="R123" s="388"/>
      <c r="S123" s="387"/>
      <c r="T123" s="387"/>
      <c r="U123" s="387"/>
      <c r="V123" s="387"/>
      <c r="W123" s="387"/>
      <c r="X123" s="387"/>
      <c r="Y123" s="387"/>
      <c r="Z123" s="387"/>
      <c r="AA123" s="387"/>
      <c r="AB123" s="387"/>
      <c r="AC123" s="387"/>
      <c r="AD123" s="387"/>
      <c r="AE123" s="387"/>
      <c r="AF123" s="387"/>
      <c r="AG123" s="387"/>
      <c r="AH123" s="387"/>
      <c r="AI123" s="387"/>
      <c r="AJ123" s="387"/>
    </row>
    <row r="124" spans="3:36" ht="30" customHeight="1" x14ac:dyDescent="0.2">
      <c r="C124" s="376"/>
      <c r="E124" s="376"/>
      <c r="H124" s="388"/>
      <c r="J124" s="388"/>
      <c r="L124" s="388"/>
      <c r="N124" s="388"/>
      <c r="P124" s="388"/>
      <c r="R124" s="388"/>
      <c r="S124" s="387"/>
      <c r="T124" s="387"/>
      <c r="U124" s="387"/>
      <c r="V124" s="387"/>
      <c r="W124" s="387"/>
      <c r="X124" s="387"/>
      <c r="Y124" s="387"/>
      <c r="Z124" s="387"/>
      <c r="AA124" s="387"/>
      <c r="AB124" s="387"/>
      <c r="AC124" s="387"/>
      <c r="AD124" s="387"/>
      <c r="AE124" s="387"/>
      <c r="AF124" s="387"/>
      <c r="AG124" s="387"/>
      <c r="AH124" s="387"/>
      <c r="AI124" s="387"/>
      <c r="AJ124" s="387"/>
    </row>
    <row r="125" spans="3:36" ht="30" customHeight="1" x14ac:dyDescent="0.2">
      <c r="C125" s="376"/>
      <c r="E125" s="376"/>
      <c r="H125" s="388"/>
      <c r="J125" s="388"/>
      <c r="L125" s="388"/>
      <c r="N125" s="388"/>
      <c r="P125" s="388"/>
      <c r="R125" s="388"/>
      <c r="S125" s="387"/>
      <c r="T125" s="387"/>
      <c r="U125" s="387"/>
      <c r="V125" s="387"/>
      <c r="W125" s="387"/>
      <c r="X125" s="387"/>
      <c r="Y125" s="387"/>
      <c r="Z125" s="387"/>
      <c r="AA125" s="387"/>
      <c r="AB125" s="387"/>
      <c r="AC125" s="387"/>
      <c r="AD125" s="387"/>
      <c r="AE125" s="387"/>
      <c r="AF125" s="387"/>
      <c r="AG125" s="387"/>
      <c r="AH125" s="387"/>
      <c r="AI125" s="387"/>
      <c r="AJ125" s="387"/>
    </row>
    <row r="126" spans="3:36" ht="30" customHeight="1" x14ac:dyDescent="0.2">
      <c r="C126" s="376"/>
      <c r="E126" s="376"/>
      <c r="H126" s="388"/>
      <c r="J126" s="388"/>
      <c r="L126" s="388"/>
      <c r="N126" s="388"/>
      <c r="P126" s="388"/>
      <c r="R126" s="388"/>
      <c r="S126" s="387"/>
      <c r="T126" s="387"/>
      <c r="U126" s="387"/>
      <c r="V126" s="387"/>
      <c r="W126" s="387"/>
      <c r="X126" s="387"/>
      <c r="Y126" s="387"/>
      <c r="Z126" s="387"/>
      <c r="AA126" s="387"/>
      <c r="AB126" s="387"/>
      <c r="AC126" s="387"/>
      <c r="AD126" s="387"/>
      <c r="AE126" s="387"/>
      <c r="AF126" s="387"/>
      <c r="AG126" s="387"/>
      <c r="AH126" s="387"/>
      <c r="AI126" s="387"/>
      <c r="AJ126" s="387"/>
    </row>
    <row r="127" spans="3:36" ht="30" customHeight="1" x14ac:dyDescent="0.2">
      <c r="C127" s="376"/>
      <c r="E127" s="376"/>
      <c r="H127" s="388"/>
      <c r="J127" s="388"/>
      <c r="L127" s="388"/>
      <c r="N127" s="388"/>
      <c r="P127" s="388"/>
      <c r="R127" s="388"/>
      <c r="S127" s="387"/>
      <c r="T127" s="387"/>
      <c r="U127" s="387"/>
      <c r="V127" s="387"/>
      <c r="W127" s="387"/>
      <c r="X127" s="387"/>
      <c r="Y127" s="387"/>
      <c r="Z127" s="387"/>
      <c r="AA127" s="387"/>
      <c r="AB127" s="387"/>
      <c r="AC127" s="387"/>
      <c r="AD127" s="387"/>
      <c r="AE127" s="387"/>
      <c r="AF127" s="387"/>
      <c r="AG127" s="387"/>
      <c r="AH127" s="387"/>
      <c r="AI127" s="387"/>
      <c r="AJ127" s="387"/>
    </row>
    <row r="128" spans="3:36" ht="30" customHeight="1" x14ac:dyDescent="0.2">
      <c r="C128" s="376"/>
      <c r="E128" s="376"/>
      <c r="H128" s="388"/>
      <c r="J128" s="388"/>
      <c r="L128" s="388"/>
      <c r="N128" s="388"/>
      <c r="P128" s="388"/>
      <c r="R128" s="388"/>
      <c r="S128" s="387"/>
      <c r="T128" s="387"/>
      <c r="U128" s="387"/>
      <c r="V128" s="387"/>
      <c r="W128" s="387"/>
      <c r="X128" s="387"/>
      <c r="Y128" s="387"/>
      <c r="Z128" s="387"/>
      <c r="AA128" s="387"/>
      <c r="AB128" s="387"/>
      <c r="AC128" s="387"/>
      <c r="AD128" s="387"/>
      <c r="AE128" s="387"/>
      <c r="AF128" s="387"/>
      <c r="AG128" s="387"/>
      <c r="AH128" s="387"/>
      <c r="AI128" s="387"/>
      <c r="AJ128" s="387"/>
    </row>
    <row r="129" spans="3:36" ht="30" customHeight="1" x14ac:dyDescent="0.2">
      <c r="C129" s="376"/>
      <c r="E129" s="376"/>
      <c r="H129" s="388"/>
      <c r="J129" s="388"/>
      <c r="L129" s="388"/>
      <c r="N129" s="388"/>
      <c r="P129" s="388"/>
      <c r="R129" s="388"/>
      <c r="S129" s="387"/>
      <c r="T129" s="387"/>
      <c r="U129" s="387"/>
      <c r="V129" s="387"/>
      <c r="W129" s="387"/>
      <c r="X129" s="387"/>
      <c r="Y129" s="387"/>
      <c r="Z129" s="387"/>
      <c r="AA129" s="387"/>
      <c r="AB129" s="387"/>
      <c r="AC129" s="387"/>
      <c r="AD129" s="387"/>
      <c r="AE129" s="387"/>
      <c r="AF129" s="387"/>
      <c r="AG129" s="387"/>
      <c r="AH129" s="387"/>
      <c r="AI129" s="387"/>
      <c r="AJ129" s="387"/>
    </row>
    <row r="130" spans="3:36" ht="30" customHeight="1" x14ac:dyDescent="0.2">
      <c r="C130" s="376"/>
      <c r="E130" s="376"/>
      <c r="H130" s="388"/>
      <c r="J130" s="388"/>
      <c r="L130" s="388"/>
      <c r="N130" s="388"/>
      <c r="P130" s="388"/>
      <c r="R130" s="388"/>
      <c r="S130" s="387"/>
      <c r="T130" s="387"/>
      <c r="U130" s="387"/>
      <c r="V130" s="387"/>
      <c r="W130" s="387"/>
      <c r="X130" s="387"/>
      <c r="Y130" s="387"/>
      <c r="Z130" s="387"/>
      <c r="AA130" s="387"/>
      <c r="AB130" s="387"/>
      <c r="AC130" s="387"/>
      <c r="AD130" s="387"/>
      <c r="AE130" s="387"/>
      <c r="AF130" s="387"/>
      <c r="AG130" s="387"/>
      <c r="AH130" s="387"/>
      <c r="AI130" s="387"/>
      <c r="AJ130" s="387"/>
    </row>
    <row r="131" spans="3:36" ht="30" customHeight="1" x14ac:dyDescent="0.2">
      <c r="C131" s="376"/>
      <c r="E131" s="376"/>
      <c r="H131" s="388"/>
      <c r="J131" s="388"/>
      <c r="L131" s="388"/>
      <c r="N131" s="388"/>
      <c r="P131" s="388"/>
      <c r="R131" s="388"/>
      <c r="S131" s="387"/>
      <c r="T131" s="387"/>
      <c r="U131" s="387"/>
      <c r="V131" s="387"/>
      <c r="W131" s="387"/>
      <c r="X131" s="387"/>
      <c r="Y131" s="387"/>
      <c r="Z131" s="387"/>
      <c r="AA131" s="387"/>
      <c r="AB131" s="387"/>
      <c r="AC131" s="387"/>
      <c r="AD131" s="387"/>
      <c r="AE131" s="387"/>
      <c r="AF131" s="387"/>
      <c r="AG131" s="387"/>
      <c r="AH131" s="387"/>
      <c r="AI131" s="387"/>
      <c r="AJ131" s="387"/>
    </row>
    <row r="132" spans="3:36" ht="30" customHeight="1" x14ac:dyDescent="0.2">
      <c r="C132" s="376"/>
      <c r="E132" s="376"/>
      <c r="H132" s="388"/>
      <c r="J132" s="388"/>
      <c r="L132" s="388"/>
      <c r="N132" s="388"/>
      <c r="P132" s="388"/>
      <c r="R132" s="388"/>
      <c r="S132" s="387"/>
      <c r="T132" s="387"/>
      <c r="U132" s="387"/>
      <c r="V132" s="387"/>
      <c r="W132" s="387"/>
      <c r="X132" s="387"/>
      <c r="Y132" s="387"/>
      <c r="Z132" s="387"/>
      <c r="AA132" s="387"/>
      <c r="AB132" s="387"/>
      <c r="AC132" s="387"/>
      <c r="AD132" s="387"/>
      <c r="AE132" s="387"/>
      <c r="AF132" s="387"/>
      <c r="AG132" s="387"/>
      <c r="AH132" s="387"/>
      <c r="AI132" s="387"/>
      <c r="AJ132" s="387"/>
    </row>
    <row r="133" spans="3:36" ht="30" customHeight="1" x14ac:dyDescent="0.2">
      <c r="C133" s="376"/>
      <c r="E133" s="376"/>
      <c r="H133" s="388"/>
      <c r="J133" s="388"/>
      <c r="L133" s="388"/>
      <c r="N133" s="388"/>
      <c r="P133" s="388"/>
      <c r="R133" s="388"/>
      <c r="S133" s="387"/>
      <c r="T133" s="387"/>
      <c r="U133" s="387"/>
      <c r="V133" s="387"/>
      <c r="W133" s="387"/>
      <c r="X133" s="387"/>
      <c r="Y133" s="387"/>
      <c r="Z133" s="387"/>
      <c r="AA133" s="387"/>
      <c r="AB133" s="387"/>
      <c r="AC133" s="387"/>
      <c r="AD133" s="387"/>
      <c r="AE133" s="387"/>
      <c r="AF133" s="387"/>
      <c r="AG133" s="387"/>
      <c r="AH133" s="387"/>
      <c r="AI133" s="387"/>
      <c r="AJ133" s="387"/>
    </row>
    <row r="134" spans="3:36" ht="30" customHeight="1" x14ac:dyDescent="0.2">
      <c r="C134" s="376"/>
      <c r="E134" s="376"/>
      <c r="H134" s="388"/>
      <c r="J134" s="388"/>
      <c r="L134" s="388"/>
      <c r="N134" s="388"/>
      <c r="P134" s="388"/>
      <c r="R134" s="388"/>
      <c r="S134" s="387"/>
      <c r="T134" s="387"/>
      <c r="U134" s="387"/>
      <c r="V134" s="387"/>
      <c r="W134" s="387"/>
      <c r="X134" s="387"/>
      <c r="Y134" s="387"/>
      <c r="Z134" s="387"/>
      <c r="AA134" s="387"/>
      <c r="AB134" s="387"/>
      <c r="AC134" s="387"/>
      <c r="AD134" s="387"/>
      <c r="AE134" s="387"/>
      <c r="AF134" s="387"/>
      <c r="AG134" s="387"/>
      <c r="AH134" s="387"/>
      <c r="AI134" s="387"/>
      <c r="AJ134" s="387"/>
    </row>
    <row r="135" spans="3:36" ht="30" customHeight="1" x14ac:dyDescent="0.2">
      <c r="C135" s="376"/>
      <c r="E135" s="376"/>
      <c r="H135" s="388"/>
      <c r="J135" s="388"/>
      <c r="L135" s="388"/>
      <c r="N135" s="388"/>
      <c r="P135" s="388"/>
      <c r="R135" s="388"/>
      <c r="S135" s="387"/>
      <c r="T135" s="387"/>
      <c r="U135" s="387"/>
      <c r="V135" s="387"/>
      <c r="W135" s="387"/>
      <c r="X135" s="387"/>
      <c r="Y135" s="387"/>
      <c r="Z135" s="387"/>
      <c r="AA135" s="387"/>
      <c r="AB135" s="387"/>
      <c r="AC135" s="387"/>
      <c r="AD135" s="387"/>
      <c r="AE135" s="387"/>
      <c r="AF135" s="387"/>
      <c r="AG135" s="387"/>
      <c r="AH135" s="387"/>
      <c r="AI135" s="387"/>
      <c r="AJ135" s="387"/>
    </row>
    <row r="136" spans="3:36" ht="30" customHeight="1" x14ac:dyDescent="0.2">
      <c r="C136" s="376"/>
      <c r="E136" s="376"/>
      <c r="H136" s="388"/>
      <c r="J136" s="388"/>
      <c r="L136" s="388"/>
      <c r="N136" s="388"/>
      <c r="P136" s="388"/>
      <c r="R136" s="388"/>
      <c r="S136" s="387"/>
      <c r="T136" s="387"/>
      <c r="U136" s="387"/>
      <c r="V136" s="387"/>
      <c r="W136" s="387"/>
      <c r="X136" s="387"/>
      <c r="Y136" s="387"/>
      <c r="Z136" s="387"/>
      <c r="AA136" s="387"/>
      <c r="AB136" s="387"/>
      <c r="AC136" s="387"/>
      <c r="AD136" s="387"/>
      <c r="AE136" s="387"/>
      <c r="AF136" s="387"/>
      <c r="AG136" s="387"/>
      <c r="AH136" s="387"/>
      <c r="AI136" s="387"/>
      <c r="AJ136" s="387"/>
    </row>
    <row r="137" spans="3:36" ht="30" customHeight="1" x14ac:dyDescent="0.2">
      <c r="C137" s="376"/>
      <c r="E137" s="376"/>
      <c r="H137" s="388"/>
      <c r="J137" s="388"/>
      <c r="L137" s="388"/>
      <c r="N137" s="388"/>
      <c r="P137" s="388"/>
      <c r="R137" s="388"/>
      <c r="S137" s="387"/>
      <c r="T137" s="387"/>
      <c r="U137" s="387"/>
      <c r="V137" s="387"/>
      <c r="W137" s="387"/>
      <c r="X137" s="387"/>
      <c r="Y137" s="387"/>
      <c r="Z137" s="387"/>
      <c r="AA137" s="387"/>
      <c r="AB137" s="387"/>
      <c r="AC137" s="387"/>
      <c r="AD137" s="387"/>
      <c r="AE137" s="387"/>
      <c r="AF137" s="387"/>
      <c r="AG137" s="387"/>
      <c r="AH137" s="387"/>
      <c r="AI137" s="387"/>
      <c r="AJ137" s="387"/>
    </row>
    <row r="138" spans="3:36" ht="30" customHeight="1" x14ac:dyDescent="0.2">
      <c r="C138" s="376"/>
      <c r="E138" s="376"/>
      <c r="H138" s="388"/>
      <c r="J138" s="388"/>
      <c r="L138" s="388"/>
      <c r="N138" s="388"/>
      <c r="P138" s="388"/>
      <c r="R138" s="388"/>
      <c r="S138" s="387"/>
      <c r="T138" s="387"/>
      <c r="U138" s="387"/>
      <c r="V138" s="387"/>
      <c r="W138" s="387"/>
      <c r="X138" s="387"/>
      <c r="Y138" s="387"/>
      <c r="Z138" s="387"/>
      <c r="AA138" s="387"/>
      <c r="AB138" s="387"/>
      <c r="AC138" s="387"/>
      <c r="AD138" s="387"/>
      <c r="AE138" s="387"/>
      <c r="AF138" s="387"/>
      <c r="AG138" s="387"/>
      <c r="AH138" s="387"/>
      <c r="AI138" s="387"/>
      <c r="AJ138" s="387"/>
    </row>
    <row r="139" spans="3:36" ht="30" customHeight="1" x14ac:dyDescent="0.2">
      <c r="C139" s="376"/>
      <c r="E139" s="376"/>
      <c r="H139" s="388"/>
      <c r="J139" s="388"/>
      <c r="L139" s="388"/>
      <c r="N139" s="388"/>
      <c r="P139" s="388"/>
      <c r="R139" s="388"/>
      <c r="S139" s="387"/>
      <c r="T139" s="387"/>
      <c r="U139" s="387"/>
      <c r="V139" s="387"/>
      <c r="W139" s="387"/>
      <c r="X139" s="387"/>
      <c r="Y139" s="387"/>
      <c r="Z139" s="387"/>
      <c r="AA139" s="387"/>
      <c r="AB139" s="387"/>
      <c r="AC139" s="387"/>
      <c r="AD139" s="387"/>
      <c r="AE139" s="387"/>
      <c r="AF139" s="387"/>
      <c r="AG139" s="387"/>
      <c r="AH139" s="387"/>
      <c r="AI139" s="387"/>
      <c r="AJ139" s="387"/>
    </row>
    <row r="140" spans="3:36" ht="30" customHeight="1" x14ac:dyDescent="0.2">
      <c r="C140" s="376"/>
      <c r="E140" s="376"/>
      <c r="H140" s="388"/>
      <c r="J140" s="388"/>
      <c r="L140" s="388"/>
      <c r="N140" s="388"/>
      <c r="P140" s="388"/>
      <c r="R140" s="388"/>
      <c r="S140" s="387"/>
      <c r="T140" s="387"/>
      <c r="U140" s="387"/>
      <c r="V140" s="387"/>
      <c r="W140" s="387"/>
      <c r="X140" s="387"/>
      <c r="Y140" s="387"/>
      <c r="Z140" s="387"/>
      <c r="AA140" s="387"/>
      <c r="AB140" s="387"/>
      <c r="AC140" s="387"/>
      <c r="AD140" s="387"/>
      <c r="AE140" s="387"/>
      <c r="AF140" s="387"/>
      <c r="AG140" s="387"/>
      <c r="AH140" s="387"/>
      <c r="AI140" s="387"/>
      <c r="AJ140" s="387"/>
    </row>
    <row r="141" spans="3:36" ht="30" customHeight="1" x14ac:dyDescent="0.2">
      <c r="C141" s="376"/>
      <c r="E141" s="376"/>
      <c r="H141" s="388"/>
      <c r="J141" s="388"/>
      <c r="L141" s="388"/>
      <c r="N141" s="388"/>
      <c r="P141" s="388"/>
      <c r="R141" s="388"/>
      <c r="S141" s="387"/>
      <c r="T141" s="387"/>
      <c r="U141" s="387"/>
      <c r="V141" s="387"/>
      <c r="W141" s="387"/>
      <c r="X141" s="387"/>
      <c r="Y141" s="387"/>
      <c r="Z141" s="387"/>
      <c r="AA141" s="387"/>
      <c r="AB141" s="387"/>
      <c r="AC141" s="387"/>
      <c r="AD141" s="387"/>
      <c r="AE141" s="387"/>
      <c r="AF141" s="387"/>
      <c r="AG141" s="387"/>
      <c r="AH141" s="387"/>
      <c r="AI141" s="387"/>
      <c r="AJ141" s="387"/>
    </row>
    <row r="142" spans="3:36" ht="30" customHeight="1" x14ac:dyDescent="0.2">
      <c r="C142" s="376"/>
      <c r="E142" s="376"/>
      <c r="H142" s="388"/>
      <c r="J142" s="388"/>
      <c r="L142" s="388"/>
      <c r="N142" s="388"/>
      <c r="P142" s="388"/>
      <c r="R142" s="388"/>
      <c r="S142" s="387"/>
      <c r="T142" s="387"/>
      <c r="U142" s="387"/>
      <c r="V142" s="387"/>
      <c r="W142" s="387"/>
      <c r="X142" s="387"/>
      <c r="Y142" s="387"/>
      <c r="Z142" s="387"/>
      <c r="AA142" s="387"/>
      <c r="AB142" s="387"/>
      <c r="AC142" s="387"/>
      <c r="AD142" s="387"/>
      <c r="AE142" s="387"/>
      <c r="AF142" s="387"/>
      <c r="AG142" s="387"/>
      <c r="AH142" s="387"/>
      <c r="AI142" s="387"/>
      <c r="AJ142" s="387"/>
    </row>
    <row r="143" spans="3:36" ht="30" customHeight="1" x14ac:dyDescent="0.2">
      <c r="C143" s="376"/>
      <c r="E143" s="376"/>
      <c r="H143" s="388"/>
      <c r="J143" s="388"/>
      <c r="L143" s="388"/>
      <c r="N143" s="388"/>
      <c r="P143" s="388"/>
      <c r="R143" s="388"/>
      <c r="S143" s="387"/>
      <c r="T143" s="387"/>
      <c r="U143" s="387"/>
      <c r="V143" s="387"/>
      <c r="W143" s="387"/>
      <c r="X143" s="387"/>
      <c r="Y143" s="387"/>
      <c r="Z143" s="387"/>
      <c r="AA143" s="387"/>
      <c r="AB143" s="387"/>
      <c r="AC143" s="387"/>
      <c r="AD143" s="387"/>
      <c r="AE143" s="387"/>
      <c r="AF143" s="387"/>
      <c r="AG143" s="387"/>
      <c r="AH143" s="387"/>
      <c r="AI143" s="387"/>
      <c r="AJ143" s="387"/>
    </row>
    <row r="144" spans="3:36" ht="30" customHeight="1" x14ac:dyDescent="0.2">
      <c r="C144" s="376"/>
      <c r="E144" s="376"/>
      <c r="H144" s="388"/>
      <c r="J144" s="388"/>
      <c r="L144" s="388"/>
      <c r="N144" s="388"/>
      <c r="P144" s="388"/>
      <c r="R144" s="388"/>
      <c r="S144" s="387"/>
      <c r="T144" s="387"/>
      <c r="U144" s="387"/>
      <c r="V144" s="387"/>
      <c r="W144" s="387"/>
      <c r="X144" s="387"/>
      <c r="Y144" s="387"/>
      <c r="Z144" s="387"/>
      <c r="AA144" s="387"/>
      <c r="AB144" s="387"/>
      <c r="AC144" s="387"/>
      <c r="AD144" s="387"/>
      <c r="AE144" s="387"/>
      <c r="AF144" s="387"/>
      <c r="AG144" s="387"/>
      <c r="AH144" s="387"/>
      <c r="AI144" s="387"/>
      <c r="AJ144" s="387"/>
    </row>
    <row r="145" spans="3:36" ht="30" customHeight="1" x14ac:dyDescent="0.2">
      <c r="C145" s="376"/>
      <c r="E145" s="376"/>
      <c r="H145" s="388"/>
      <c r="J145" s="388"/>
      <c r="L145" s="388"/>
      <c r="N145" s="388"/>
      <c r="P145" s="388"/>
      <c r="R145" s="388"/>
      <c r="S145" s="387"/>
      <c r="T145" s="387"/>
      <c r="U145" s="387"/>
      <c r="V145" s="387"/>
      <c r="W145" s="387"/>
      <c r="X145" s="387"/>
      <c r="Y145" s="387"/>
      <c r="Z145" s="387"/>
      <c r="AA145" s="387"/>
      <c r="AB145" s="387"/>
      <c r="AC145" s="387"/>
      <c r="AD145" s="387"/>
      <c r="AE145" s="387"/>
      <c r="AF145" s="387"/>
      <c r="AG145" s="387"/>
      <c r="AH145" s="387"/>
      <c r="AI145" s="387"/>
      <c r="AJ145" s="387"/>
    </row>
    <row r="146" spans="3:36" ht="30" customHeight="1" x14ac:dyDescent="0.2">
      <c r="C146" s="376"/>
      <c r="E146" s="376"/>
      <c r="H146" s="388"/>
      <c r="J146" s="388"/>
      <c r="L146" s="388"/>
      <c r="N146" s="388"/>
      <c r="P146" s="388"/>
      <c r="R146" s="388"/>
      <c r="S146" s="387"/>
      <c r="T146" s="387"/>
      <c r="U146" s="387"/>
      <c r="V146" s="387"/>
      <c r="W146" s="387"/>
      <c r="X146" s="387"/>
      <c r="Y146" s="387"/>
      <c r="Z146" s="387"/>
      <c r="AA146" s="387"/>
      <c r="AB146" s="387"/>
      <c r="AC146" s="387"/>
      <c r="AD146" s="387"/>
      <c r="AE146" s="387"/>
      <c r="AF146" s="387"/>
      <c r="AG146" s="387"/>
      <c r="AH146" s="387"/>
      <c r="AI146" s="387"/>
      <c r="AJ146" s="387"/>
    </row>
    <row r="147" spans="3:36" ht="30" customHeight="1" x14ac:dyDescent="0.2">
      <c r="C147" s="376"/>
      <c r="E147" s="376"/>
      <c r="H147" s="388"/>
      <c r="J147" s="388"/>
      <c r="L147" s="388"/>
      <c r="N147" s="388"/>
      <c r="P147" s="388"/>
      <c r="R147" s="388"/>
      <c r="S147" s="387"/>
      <c r="T147" s="387"/>
      <c r="U147" s="387"/>
      <c r="V147" s="387"/>
      <c r="W147" s="387"/>
      <c r="X147" s="387"/>
      <c r="Y147" s="387"/>
      <c r="Z147" s="387"/>
      <c r="AA147" s="387"/>
      <c r="AB147" s="387"/>
      <c r="AC147" s="387"/>
      <c r="AD147" s="387"/>
      <c r="AE147" s="387"/>
      <c r="AF147" s="387"/>
      <c r="AG147" s="387"/>
      <c r="AH147" s="387"/>
      <c r="AI147" s="387"/>
      <c r="AJ147" s="387"/>
    </row>
    <row r="148" spans="3:36" ht="30" customHeight="1" x14ac:dyDescent="0.2">
      <c r="C148" s="376"/>
      <c r="E148" s="376"/>
      <c r="H148" s="388"/>
      <c r="J148" s="388"/>
      <c r="L148" s="388"/>
      <c r="N148" s="388"/>
      <c r="P148" s="388"/>
      <c r="R148" s="388"/>
      <c r="S148" s="387"/>
      <c r="T148" s="387"/>
      <c r="U148" s="387"/>
      <c r="V148" s="387"/>
      <c r="W148" s="387"/>
      <c r="X148" s="387"/>
      <c r="Y148" s="387"/>
      <c r="Z148" s="387"/>
      <c r="AA148" s="387"/>
      <c r="AB148" s="387"/>
      <c r="AC148" s="387"/>
      <c r="AD148" s="387"/>
      <c r="AE148" s="387"/>
      <c r="AF148" s="387"/>
      <c r="AG148" s="387"/>
      <c r="AH148" s="387"/>
      <c r="AI148" s="387"/>
      <c r="AJ148" s="387"/>
    </row>
    <row r="149" spans="3:36" ht="30" customHeight="1" x14ac:dyDescent="0.2">
      <c r="C149" s="376"/>
      <c r="E149" s="376"/>
      <c r="H149" s="388"/>
      <c r="J149" s="388"/>
      <c r="L149" s="388"/>
      <c r="N149" s="388"/>
      <c r="P149" s="388"/>
      <c r="R149" s="388"/>
      <c r="S149" s="387"/>
      <c r="T149" s="387"/>
      <c r="U149" s="387"/>
      <c r="V149" s="387"/>
      <c r="W149" s="387"/>
      <c r="X149" s="387"/>
      <c r="Y149" s="387"/>
      <c r="Z149" s="387"/>
      <c r="AA149" s="387"/>
      <c r="AB149" s="387"/>
      <c r="AC149" s="387"/>
      <c r="AD149" s="387"/>
      <c r="AE149" s="387"/>
      <c r="AF149" s="387"/>
      <c r="AG149" s="387"/>
      <c r="AH149" s="387"/>
      <c r="AI149" s="387"/>
      <c r="AJ149" s="387"/>
    </row>
    <row r="150" spans="3:36" ht="30" customHeight="1" x14ac:dyDescent="0.2">
      <c r="C150" s="376"/>
      <c r="E150" s="376"/>
      <c r="H150" s="388"/>
      <c r="J150" s="388"/>
      <c r="L150" s="388"/>
      <c r="N150" s="388"/>
      <c r="P150" s="388"/>
      <c r="R150" s="388"/>
      <c r="S150" s="387"/>
      <c r="T150" s="387"/>
      <c r="U150" s="387"/>
      <c r="V150" s="387"/>
      <c r="W150" s="387"/>
      <c r="X150" s="387"/>
      <c r="Y150" s="387"/>
      <c r="Z150" s="387"/>
      <c r="AA150" s="387"/>
      <c r="AB150" s="387"/>
      <c r="AC150" s="387"/>
      <c r="AD150" s="387"/>
      <c r="AE150" s="387"/>
      <c r="AF150" s="387"/>
      <c r="AG150" s="387"/>
      <c r="AH150" s="387"/>
      <c r="AI150" s="387"/>
      <c r="AJ150" s="387"/>
    </row>
    <row r="151" spans="3:36" ht="30" customHeight="1" x14ac:dyDescent="0.2">
      <c r="C151" s="376"/>
      <c r="E151" s="376"/>
      <c r="H151" s="388"/>
      <c r="J151" s="388"/>
      <c r="L151" s="388"/>
      <c r="N151" s="388"/>
      <c r="P151" s="388"/>
      <c r="R151" s="388"/>
      <c r="S151" s="387"/>
      <c r="T151" s="387"/>
      <c r="U151" s="387"/>
      <c r="V151" s="387"/>
      <c r="W151" s="387"/>
      <c r="X151" s="387"/>
      <c r="Y151" s="387"/>
      <c r="Z151" s="387"/>
      <c r="AA151" s="387"/>
      <c r="AB151" s="387"/>
      <c r="AC151" s="387"/>
      <c r="AD151" s="387"/>
      <c r="AE151" s="387"/>
      <c r="AF151" s="387"/>
      <c r="AG151" s="387"/>
      <c r="AH151" s="387"/>
      <c r="AI151" s="387"/>
      <c r="AJ151" s="387"/>
    </row>
    <row r="152" spans="3:36" ht="30" customHeight="1" x14ac:dyDescent="0.2">
      <c r="C152" s="376"/>
      <c r="E152" s="376"/>
      <c r="H152" s="388"/>
      <c r="J152" s="388"/>
      <c r="L152" s="388"/>
      <c r="N152" s="388"/>
      <c r="P152" s="388"/>
      <c r="R152" s="388"/>
      <c r="S152" s="387"/>
      <c r="T152" s="387"/>
      <c r="U152" s="387"/>
      <c r="V152" s="387"/>
      <c r="W152" s="387"/>
      <c r="X152" s="387"/>
      <c r="Y152" s="387"/>
      <c r="Z152" s="387"/>
      <c r="AA152" s="387"/>
      <c r="AB152" s="387"/>
      <c r="AC152" s="387"/>
      <c r="AD152" s="387"/>
      <c r="AE152" s="387"/>
      <c r="AF152" s="387"/>
      <c r="AG152" s="387"/>
      <c r="AH152" s="387"/>
      <c r="AI152" s="387"/>
      <c r="AJ152" s="387"/>
    </row>
    <row r="153" spans="3:36" ht="30" customHeight="1" x14ac:dyDescent="0.2">
      <c r="C153" s="376"/>
      <c r="E153" s="376"/>
      <c r="H153" s="388"/>
      <c r="J153" s="388"/>
      <c r="L153" s="388"/>
      <c r="N153" s="388"/>
      <c r="P153" s="388"/>
      <c r="R153" s="388"/>
      <c r="S153" s="387"/>
      <c r="T153" s="387"/>
      <c r="U153" s="387"/>
      <c r="V153" s="387"/>
      <c r="W153" s="387"/>
      <c r="X153" s="387"/>
      <c r="Y153" s="387"/>
      <c r="Z153" s="387"/>
      <c r="AA153" s="387"/>
      <c r="AB153" s="387"/>
      <c r="AC153" s="387"/>
      <c r="AD153" s="387"/>
      <c r="AE153" s="387"/>
      <c r="AF153" s="387"/>
      <c r="AG153" s="387"/>
      <c r="AH153" s="387"/>
      <c r="AI153" s="387"/>
      <c r="AJ153" s="387"/>
    </row>
    <row r="154" spans="3:36" ht="30" customHeight="1" x14ac:dyDescent="0.2">
      <c r="C154" s="376"/>
      <c r="E154" s="376"/>
      <c r="H154" s="388"/>
      <c r="J154" s="388"/>
      <c r="L154" s="388"/>
      <c r="N154" s="388"/>
      <c r="P154" s="388"/>
      <c r="R154" s="388"/>
      <c r="S154" s="387"/>
      <c r="T154" s="387"/>
      <c r="U154" s="387"/>
      <c r="V154" s="387"/>
      <c r="W154" s="387"/>
      <c r="X154" s="387"/>
      <c r="Y154" s="387"/>
      <c r="Z154" s="387"/>
      <c r="AA154" s="387"/>
      <c r="AB154" s="387"/>
      <c r="AC154" s="387"/>
      <c r="AD154" s="387"/>
      <c r="AE154" s="387"/>
      <c r="AF154" s="387"/>
      <c r="AG154" s="387"/>
      <c r="AH154" s="387"/>
      <c r="AI154" s="387"/>
      <c r="AJ154" s="387"/>
    </row>
    <row r="155" spans="3:36" ht="30" customHeight="1" x14ac:dyDescent="0.2">
      <c r="C155" s="376"/>
      <c r="E155" s="376"/>
      <c r="H155" s="388"/>
      <c r="J155" s="388"/>
      <c r="L155" s="388"/>
      <c r="N155" s="388"/>
      <c r="P155" s="388"/>
      <c r="R155" s="388"/>
      <c r="S155" s="387"/>
      <c r="T155" s="387"/>
      <c r="U155" s="387"/>
      <c r="V155" s="387"/>
      <c r="W155" s="387"/>
      <c r="X155" s="387"/>
      <c r="Y155" s="387"/>
      <c r="Z155" s="387"/>
      <c r="AA155" s="387"/>
      <c r="AB155" s="387"/>
      <c r="AC155" s="387"/>
      <c r="AD155" s="387"/>
      <c r="AE155" s="387"/>
      <c r="AF155" s="387"/>
      <c r="AG155" s="387"/>
      <c r="AH155" s="387"/>
      <c r="AI155" s="387"/>
      <c r="AJ155" s="387"/>
    </row>
    <row r="156" spans="3:36" ht="30" customHeight="1" x14ac:dyDescent="0.2">
      <c r="C156" s="376"/>
      <c r="E156" s="376"/>
      <c r="H156" s="388"/>
      <c r="J156" s="388"/>
      <c r="L156" s="388"/>
      <c r="N156" s="388"/>
      <c r="P156" s="388"/>
      <c r="R156" s="388"/>
      <c r="S156" s="387"/>
      <c r="T156" s="387"/>
      <c r="U156" s="387"/>
      <c r="V156" s="387"/>
      <c r="W156" s="387"/>
      <c r="X156" s="387"/>
      <c r="Y156" s="387"/>
      <c r="Z156" s="387"/>
      <c r="AA156" s="387"/>
      <c r="AB156" s="387"/>
      <c r="AC156" s="387"/>
      <c r="AD156" s="387"/>
      <c r="AE156" s="387"/>
      <c r="AF156" s="387"/>
      <c r="AG156" s="387"/>
      <c r="AH156" s="387"/>
      <c r="AI156" s="387"/>
      <c r="AJ156" s="387"/>
    </row>
    <row r="157" spans="3:36" ht="30" customHeight="1" x14ac:dyDescent="0.2">
      <c r="C157" s="376"/>
      <c r="E157" s="376"/>
    </row>
    <row r="158" spans="3:36" ht="30" customHeight="1" x14ac:dyDescent="0.2">
      <c r="C158" s="376"/>
      <c r="E158" s="376"/>
    </row>
    <row r="159" spans="3:36" ht="30" customHeight="1" x14ac:dyDescent="0.2">
      <c r="C159" s="376"/>
      <c r="E159" s="376"/>
    </row>
    <row r="160" spans="3:36" ht="30" customHeight="1" x14ac:dyDescent="0.2">
      <c r="C160" s="376"/>
      <c r="E160" s="376"/>
    </row>
    <row r="161" spans="3:5" ht="30" customHeight="1" x14ac:dyDescent="0.2">
      <c r="C161" s="376"/>
      <c r="E161" s="376"/>
    </row>
    <row r="162" spans="3:5" ht="30" customHeight="1" x14ac:dyDescent="0.2">
      <c r="C162" s="376"/>
      <c r="E162" s="376"/>
    </row>
    <row r="163" spans="3:5" ht="30" customHeight="1" x14ac:dyDescent="0.2">
      <c r="C163" s="376"/>
      <c r="E163" s="376"/>
    </row>
    <row r="164" spans="3:5" ht="30" customHeight="1" x14ac:dyDescent="0.2">
      <c r="C164" s="376"/>
      <c r="E164" s="376"/>
    </row>
    <row r="165" spans="3:5" ht="30" customHeight="1" x14ac:dyDescent="0.2">
      <c r="C165" s="376"/>
      <c r="E165" s="376"/>
    </row>
    <row r="166" spans="3:5" ht="30" customHeight="1" x14ac:dyDescent="0.2">
      <c r="C166" s="376"/>
      <c r="E166" s="376"/>
    </row>
    <row r="167" spans="3:5" ht="30" customHeight="1" x14ac:dyDescent="0.2">
      <c r="C167" s="376"/>
      <c r="E167" s="376"/>
    </row>
    <row r="168" spans="3:5" ht="30" customHeight="1" x14ac:dyDescent="0.2">
      <c r="C168" s="376"/>
      <c r="E168" s="376"/>
    </row>
    <row r="169" spans="3:5" ht="30" customHeight="1" x14ac:dyDescent="0.2">
      <c r="C169" s="376"/>
      <c r="E169" s="376"/>
    </row>
    <row r="170" spans="3:5" ht="30" customHeight="1" x14ac:dyDescent="0.2">
      <c r="C170" s="376"/>
      <c r="E170" s="376"/>
    </row>
    <row r="171" spans="3:5" ht="30" customHeight="1" x14ac:dyDescent="0.2">
      <c r="C171" s="376"/>
      <c r="E171" s="376"/>
    </row>
    <row r="172" spans="3:5" ht="30" customHeight="1" x14ac:dyDescent="0.2">
      <c r="C172" s="376"/>
      <c r="E172" s="376"/>
    </row>
    <row r="173" spans="3:5" ht="30" customHeight="1" x14ac:dyDescent="0.2">
      <c r="C173" s="376"/>
      <c r="E173" s="376"/>
    </row>
    <row r="174" spans="3:5" ht="30" customHeight="1" x14ac:dyDescent="0.2">
      <c r="C174" s="376"/>
      <c r="E174" s="376"/>
    </row>
    <row r="175" spans="3:5" ht="30" customHeight="1" x14ac:dyDescent="0.2">
      <c r="C175" s="376"/>
      <c r="E175" s="376"/>
    </row>
    <row r="176" spans="3:5" ht="30" customHeight="1" x14ac:dyDescent="0.2">
      <c r="C176" s="376"/>
      <c r="E176" s="376"/>
    </row>
    <row r="177" spans="3:5" ht="30" customHeight="1" x14ac:dyDescent="0.2">
      <c r="C177" s="376"/>
      <c r="E177" s="376"/>
    </row>
    <row r="178" spans="3:5" ht="30" customHeight="1" x14ac:dyDescent="0.2">
      <c r="C178" s="376"/>
      <c r="E178" s="376"/>
    </row>
    <row r="179" spans="3:5" ht="30" customHeight="1" x14ac:dyDescent="0.2">
      <c r="C179" s="376"/>
      <c r="E179" s="376"/>
    </row>
    <row r="180" spans="3:5" ht="30" customHeight="1" x14ac:dyDescent="0.2">
      <c r="C180" s="376"/>
      <c r="E180" s="376"/>
    </row>
    <row r="181" spans="3:5" ht="30" customHeight="1" x14ac:dyDescent="0.2">
      <c r="C181" s="376"/>
      <c r="E181" s="376"/>
    </row>
    <row r="182" spans="3:5" ht="30" customHeight="1" x14ac:dyDescent="0.2">
      <c r="C182" s="376"/>
      <c r="E182" s="376"/>
    </row>
    <row r="183" spans="3:5" ht="30" customHeight="1" x14ac:dyDescent="0.2">
      <c r="C183" s="376"/>
      <c r="E183" s="376"/>
    </row>
    <row r="184" spans="3:5" ht="30" customHeight="1" x14ac:dyDescent="0.2">
      <c r="C184" s="376"/>
      <c r="E184" s="376"/>
    </row>
    <row r="185" spans="3:5" ht="30" customHeight="1" x14ac:dyDescent="0.2">
      <c r="C185" s="376"/>
      <c r="E185" s="376"/>
    </row>
    <row r="186" spans="3:5" ht="30" customHeight="1" x14ac:dyDescent="0.2">
      <c r="C186" s="376"/>
      <c r="E186" s="376"/>
    </row>
    <row r="187" spans="3:5" ht="30" customHeight="1" x14ac:dyDescent="0.2">
      <c r="C187" s="376"/>
      <c r="E187" s="376"/>
    </row>
    <row r="188" spans="3:5" ht="30" customHeight="1" x14ac:dyDescent="0.2">
      <c r="C188" s="376"/>
      <c r="E188" s="376"/>
    </row>
    <row r="189" spans="3:5" ht="30" customHeight="1" x14ac:dyDescent="0.2">
      <c r="C189" s="376"/>
      <c r="E189" s="376"/>
    </row>
    <row r="190" spans="3:5" ht="30" customHeight="1" x14ac:dyDescent="0.2">
      <c r="C190" s="376"/>
      <c r="E190" s="376"/>
    </row>
    <row r="191" spans="3:5" ht="30" customHeight="1" x14ac:dyDescent="0.2">
      <c r="C191" s="376"/>
      <c r="E191" s="376"/>
    </row>
    <row r="192" spans="3:5" ht="30" customHeight="1" x14ac:dyDescent="0.2">
      <c r="C192" s="376"/>
      <c r="E192" s="376"/>
    </row>
    <row r="193" spans="3:5" ht="30" customHeight="1" x14ac:dyDescent="0.2">
      <c r="C193" s="376"/>
      <c r="E193" s="376"/>
    </row>
    <row r="194" spans="3:5" ht="30" customHeight="1" x14ac:dyDescent="0.2">
      <c r="C194" s="376"/>
      <c r="E194" s="376"/>
    </row>
    <row r="195" spans="3:5" ht="30" customHeight="1" x14ac:dyDescent="0.2">
      <c r="C195" s="376"/>
      <c r="E195" s="376"/>
    </row>
    <row r="196" spans="3:5" ht="30" customHeight="1" x14ac:dyDescent="0.2">
      <c r="C196" s="376"/>
      <c r="E196" s="376"/>
    </row>
    <row r="197" spans="3:5" ht="30" customHeight="1" x14ac:dyDescent="0.2">
      <c r="C197" s="376"/>
      <c r="E197" s="376"/>
    </row>
    <row r="198" spans="3:5" ht="30" customHeight="1" x14ac:dyDescent="0.2">
      <c r="C198" s="376"/>
      <c r="E198" s="376"/>
    </row>
    <row r="199" spans="3:5" ht="30" customHeight="1" x14ac:dyDescent="0.2">
      <c r="C199" s="376"/>
      <c r="E199" s="376"/>
    </row>
    <row r="200" spans="3:5" ht="30" customHeight="1" x14ac:dyDescent="0.2">
      <c r="C200" s="376"/>
      <c r="E200" s="376"/>
    </row>
    <row r="201" spans="3:5" ht="30" customHeight="1" x14ac:dyDescent="0.2">
      <c r="C201" s="376"/>
      <c r="E201" s="376"/>
    </row>
    <row r="202" spans="3:5" ht="30" customHeight="1" x14ac:dyDescent="0.2">
      <c r="C202" s="376"/>
      <c r="E202" s="376"/>
    </row>
    <row r="203" spans="3:5" ht="30" customHeight="1" x14ac:dyDescent="0.2">
      <c r="C203" s="376"/>
      <c r="E203" s="376"/>
    </row>
    <row r="204" spans="3:5" ht="30" customHeight="1" x14ac:dyDescent="0.2">
      <c r="C204" s="376"/>
      <c r="E204" s="376"/>
    </row>
    <row r="205" spans="3:5" ht="30" customHeight="1" x14ac:dyDescent="0.2">
      <c r="C205" s="376"/>
      <c r="E205" s="376"/>
    </row>
    <row r="206" spans="3:5" ht="30" customHeight="1" x14ac:dyDescent="0.2">
      <c r="C206" s="376"/>
      <c r="E206" s="376"/>
    </row>
    <row r="207" spans="3:5" ht="30" customHeight="1" x14ac:dyDescent="0.2">
      <c r="C207" s="376"/>
      <c r="E207" s="376"/>
    </row>
    <row r="208" spans="3:5" ht="30" customHeight="1" x14ac:dyDescent="0.2">
      <c r="C208" s="376"/>
      <c r="E208" s="376"/>
    </row>
    <row r="209" spans="3:5" ht="30" customHeight="1" x14ac:dyDescent="0.2">
      <c r="C209" s="376"/>
      <c r="E209" s="376"/>
    </row>
    <row r="210" spans="3:5" ht="30" customHeight="1" x14ac:dyDescent="0.2">
      <c r="C210" s="376"/>
      <c r="E210" s="376"/>
    </row>
    <row r="211" spans="3:5" ht="30" customHeight="1" x14ac:dyDescent="0.2">
      <c r="C211" s="376"/>
      <c r="E211" s="376"/>
    </row>
    <row r="212" spans="3:5" ht="30" customHeight="1" x14ac:dyDescent="0.2">
      <c r="C212" s="376"/>
      <c r="E212" s="376"/>
    </row>
    <row r="213" spans="3:5" ht="30" customHeight="1" x14ac:dyDescent="0.2">
      <c r="C213" s="376"/>
      <c r="E213" s="376"/>
    </row>
    <row r="214" spans="3:5" ht="30" customHeight="1" x14ac:dyDescent="0.2">
      <c r="C214" s="376"/>
      <c r="E214" s="376"/>
    </row>
    <row r="215" spans="3:5" ht="30" customHeight="1" x14ac:dyDescent="0.2">
      <c r="C215" s="376"/>
      <c r="E215" s="376"/>
    </row>
    <row r="216" spans="3:5" ht="30" customHeight="1" x14ac:dyDescent="0.2">
      <c r="C216" s="376"/>
      <c r="E216" s="376"/>
    </row>
    <row r="217" spans="3:5" ht="30" customHeight="1" x14ac:dyDescent="0.2">
      <c r="C217" s="376"/>
      <c r="E217" s="376"/>
    </row>
    <row r="218" spans="3:5" ht="30" customHeight="1" x14ac:dyDescent="0.2">
      <c r="C218" s="376"/>
    </row>
    <row r="219" spans="3:5" ht="30" customHeight="1" x14ac:dyDescent="0.2">
      <c r="C219" s="376"/>
    </row>
    <row r="220" spans="3:5" ht="30" customHeight="1" x14ac:dyDescent="0.2">
      <c r="C220" s="376"/>
    </row>
    <row r="221" spans="3:5" ht="30" customHeight="1" x14ac:dyDescent="0.2">
      <c r="C221" s="376"/>
    </row>
    <row r="222" spans="3:5" ht="30" customHeight="1" x14ac:dyDescent="0.2">
      <c r="C222" s="376"/>
    </row>
    <row r="223" spans="3:5" ht="30" customHeight="1" x14ac:dyDescent="0.2">
      <c r="C223" s="376"/>
    </row>
    <row r="224" spans="3:5" ht="30" customHeight="1" x14ac:dyDescent="0.2">
      <c r="C224" s="376"/>
    </row>
    <row r="225" spans="3:3" ht="30" customHeight="1" x14ac:dyDescent="0.2">
      <c r="C225" s="376"/>
    </row>
    <row r="226" spans="3:3" ht="30" customHeight="1" x14ac:dyDescent="0.2">
      <c r="C226" s="376"/>
    </row>
    <row r="227" spans="3:3" ht="30" customHeight="1" x14ac:dyDescent="0.2">
      <c r="C227" s="376"/>
    </row>
    <row r="228" spans="3:3" ht="30" customHeight="1" x14ac:dyDescent="0.2">
      <c r="C228" s="376"/>
    </row>
    <row r="229" spans="3:3" ht="30" customHeight="1" x14ac:dyDescent="0.2">
      <c r="C229" s="376"/>
    </row>
    <row r="230" spans="3:3" ht="30" customHeight="1" x14ac:dyDescent="0.2">
      <c r="C230" s="376"/>
    </row>
    <row r="231" spans="3:3" ht="30" customHeight="1" x14ac:dyDescent="0.2">
      <c r="C231" s="376"/>
    </row>
    <row r="232" spans="3:3" ht="30" customHeight="1" x14ac:dyDescent="0.2">
      <c r="C232" s="376"/>
    </row>
    <row r="233" spans="3:3" ht="30" customHeight="1" x14ac:dyDescent="0.2">
      <c r="C233" s="376"/>
    </row>
    <row r="234" spans="3:3" ht="30" customHeight="1" x14ac:dyDescent="0.2">
      <c r="C234" s="376"/>
    </row>
    <row r="235" spans="3:3" ht="30" customHeight="1" x14ac:dyDescent="0.2">
      <c r="C235" s="376"/>
    </row>
    <row r="236" spans="3:3" ht="30" customHeight="1" x14ac:dyDescent="0.2">
      <c r="C236" s="376"/>
    </row>
    <row r="237" spans="3:3" ht="30" customHeight="1" x14ac:dyDescent="0.2">
      <c r="C237" s="376"/>
    </row>
    <row r="238" spans="3:3" ht="30" customHeight="1" x14ac:dyDescent="0.2">
      <c r="C238" s="376"/>
    </row>
    <row r="239" spans="3:3" ht="30" customHeight="1" x14ac:dyDescent="0.2">
      <c r="C239" s="376"/>
    </row>
    <row r="240" spans="3:3" ht="30" customHeight="1" x14ac:dyDescent="0.2">
      <c r="C240" s="376"/>
    </row>
    <row r="241" spans="3:3" ht="30" customHeight="1" x14ac:dyDescent="0.2">
      <c r="C241" s="376"/>
    </row>
    <row r="242" spans="3:3" ht="30" customHeight="1" x14ac:dyDescent="0.2">
      <c r="C242" s="376"/>
    </row>
    <row r="243" spans="3:3" ht="30" customHeight="1" x14ac:dyDescent="0.2">
      <c r="C243" s="376"/>
    </row>
    <row r="244" spans="3:3" ht="30" customHeight="1" x14ac:dyDescent="0.2">
      <c r="C244" s="376"/>
    </row>
    <row r="245" spans="3:3" ht="30" customHeight="1" x14ac:dyDescent="0.2">
      <c r="C245" s="376"/>
    </row>
    <row r="246" spans="3:3" ht="30" customHeight="1" x14ac:dyDescent="0.2">
      <c r="C246" s="376"/>
    </row>
    <row r="247" spans="3:3" ht="30" customHeight="1" x14ac:dyDescent="0.2">
      <c r="C247" s="376"/>
    </row>
    <row r="248" spans="3:3" ht="30" customHeight="1" x14ac:dyDescent="0.2">
      <c r="C248" s="376"/>
    </row>
    <row r="249" spans="3:3" ht="30" customHeight="1" x14ac:dyDescent="0.2">
      <c r="C249" s="376"/>
    </row>
    <row r="250" spans="3:3" ht="30" customHeight="1" x14ac:dyDescent="0.2">
      <c r="C250" s="376"/>
    </row>
    <row r="251" spans="3:3" ht="30" customHeight="1" x14ac:dyDescent="0.2">
      <c r="C251" s="376"/>
    </row>
    <row r="252" spans="3:3" ht="30" customHeight="1" x14ac:dyDescent="0.2">
      <c r="C252" s="376"/>
    </row>
    <row r="253" spans="3:3" ht="30" customHeight="1" x14ac:dyDescent="0.2">
      <c r="C253" s="376"/>
    </row>
    <row r="254" spans="3:3" ht="30" customHeight="1" x14ac:dyDescent="0.2">
      <c r="C254" s="376"/>
    </row>
    <row r="255" spans="3:3" ht="30" customHeight="1" x14ac:dyDescent="0.2">
      <c r="C255" s="376"/>
    </row>
    <row r="256" spans="3:3" ht="30" customHeight="1" x14ac:dyDescent="0.2">
      <c r="C256" s="376"/>
    </row>
    <row r="257" spans="3:3" ht="30" customHeight="1" x14ac:dyDescent="0.2">
      <c r="C257" s="376"/>
    </row>
    <row r="258" spans="3:3" ht="30" customHeight="1" x14ac:dyDescent="0.2">
      <c r="C258" s="376"/>
    </row>
    <row r="259" spans="3:3" ht="30" customHeight="1" x14ac:dyDescent="0.2">
      <c r="C259" s="376"/>
    </row>
    <row r="260" spans="3:3" ht="30" customHeight="1" x14ac:dyDescent="0.2">
      <c r="C260" s="376"/>
    </row>
    <row r="261" spans="3:3" ht="30" customHeight="1" x14ac:dyDescent="0.2">
      <c r="C261" s="376"/>
    </row>
    <row r="262" spans="3:3" ht="30" customHeight="1" x14ac:dyDescent="0.2">
      <c r="C262" s="376"/>
    </row>
    <row r="263" spans="3:3" ht="30" customHeight="1" x14ac:dyDescent="0.2">
      <c r="C263" s="376"/>
    </row>
    <row r="264" spans="3:3" ht="30" customHeight="1" x14ac:dyDescent="0.2">
      <c r="C264" s="376"/>
    </row>
    <row r="265" spans="3:3" ht="30" customHeight="1" x14ac:dyDescent="0.2">
      <c r="C265" s="376"/>
    </row>
    <row r="266" spans="3:3" ht="30" customHeight="1" x14ac:dyDescent="0.2">
      <c r="C266" s="376"/>
    </row>
    <row r="267" spans="3:3" ht="30" customHeight="1" x14ac:dyDescent="0.2">
      <c r="C267" s="376"/>
    </row>
    <row r="268" spans="3:3" ht="30" customHeight="1" x14ac:dyDescent="0.2">
      <c r="C268" s="376"/>
    </row>
    <row r="269" spans="3:3" ht="30" customHeight="1" x14ac:dyDescent="0.2">
      <c r="C269" s="376"/>
    </row>
    <row r="270" spans="3:3" ht="30" customHeight="1" x14ac:dyDescent="0.2">
      <c r="C270" s="376"/>
    </row>
    <row r="271" spans="3:3" ht="30" customHeight="1" x14ac:dyDescent="0.2">
      <c r="C271" s="376"/>
    </row>
    <row r="272" spans="3:3" ht="30" customHeight="1" x14ac:dyDescent="0.2">
      <c r="C272" s="376"/>
    </row>
    <row r="273" spans="3:3" ht="30" customHeight="1" x14ac:dyDescent="0.2">
      <c r="C273" s="376"/>
    </row>
    <row r="274" spans="3:3" ht="30" customHeight="1" x14ac:dyDescent="0.2">
      <c r="C274" s="376"/>
    </row>
    <row r="275" spans="3:3" ht="30" customHeight="1" x14ac:dyDescent="0.2">
      <c r="C275" s="376"/>
    </row>
    <row r="276" spans="3:3" ht="30" customHeight="1" x14ac:dyDescent="0.2">
      <c r="C276" s="376"/>
    </row>
    <row r="277" spans="3:3" ht="30" customHeight="1" x14ac:dyDescent="0.2">
      <c r="C277" s="376"/>
    </row>
    <row r="278" spans="3:3" ht="30" customHeight="1" x14ac:dyDescent="0.2">
      <c r="C278" s="376"/>
    </row>
    <row r="279" spans="3:3" ht="30" customHeight="1" x14ac:dyDescent="0.2">
      <c r="C279" s="376"/>
    </row>
    <row r="280" spans="3:3" ht="30" customHeight="1" x14ac:dyDescent="0.2">
      <c r="C280" s="376"/>
    </row>
    <row r="281" spans="3:3" ht="30" customHeight="1" x14ac:dyDescent="0.2">
      <c r="C281" s="376"/>
    </row>
    <row r="282" spans="3:3" ht="30" customHeight="1" x14ac:dyDescent="0.2">
      <c r="C282" s="376"/>
    </row>
    <row r="283" spans="3:3" ht="30" customHeight="1" x14ac:dyDescent="0.2">
      <c r="C283" s="376"/>
    </row>
    <row r="284" spans="3:3" ht="30" customHeight="1" x14ac:dyDescent="0.2">
      <c r="C284" s="376"/>
    </row>
    <row r="285" spans="3:3" ht="30" customHeight="1" x14ac:dyDescent="0.2">
      <c r="C285" s="376"/>
    </row>
    <row r="286" spans="3:3" ht="30" customHeight="1" x14ac:dyDescent="0.2">
      <c r="C286" s="376"/>
    </row>
    <row r="287" spans="3:3" ht="30" customHeight="1" x14ac:dyDescent="0.2">
      <c r="C287" s="376"/>
    </row>
    <row r="288" spans="3:3" ht="30" customHeight="1" x14ac:dyDescent="0.2">
      <c r="C288" s="376"/>
    </row>
    <row r="289" spans="3:3" ht="30" customHeight="1" x14ac:dyDescent="0.2">
      <c r="C289" s="376"/>
    </row>
    <row r="290" spans="3:3" ht="30" customHeight="1" x14ac:dyDescent="0.2">
      <c r="C290" s="376"/>
    </row>
    <row r="291" spans="3:3" ht="30" customHeight="1" x14ac:dyDescent="0.2">
      <c r="C291" s="376"/>
    </row>
    <row r="292" spans="3:3" ht="30" customHeight="1" x14ac:dyDescent="0.2">
      <c r="C292" s="376"/>
    </row>
    <row r="293" spans="3:3" ht="30" customHeight="1" x14ac:dyDescent="0.2">
      <c r="C293" s="376"/>
    </row>
    <row r="294" spans="3:3" ht="30" customHeight="1" x14ac:dyDescent="0.2">
      <c r="C294" s="376"/>
    </row>
    <row r="295" spans="3:3" ht="30" customHeight="1" x14ac:dyDescent="0.2">
      <c r="C295" s="376"/>
    </row>
    <row r="296" spans="3:3" ht="30" customHeight="1" x14ac:dyDescent="0.2">
      <c r="C296" s="376"/>
    </row>
    <row r="297" spans="3:3" ht="30" customHeight="1" x14ac:dyDescent="0.2">
      <c r="C297" s="376"/>
    </row>
    <row r="298" spans="3:3" ht="30" customHeight="1" x14ac:dyDescent="0.2">
      <c r="C298" s="376"/>
    </row>
    <row r="299" spans="3:3" ht="30" customHeight="1" x14ac:dyDescent="0.2">
      <c r="C299" s="376"/>
    </row>
    <row r="300" spans="3:3" ht="30" customHeight="1" x14ac:dyDescent="0.2">
      <c r="C300" s="376"/>
    </row>
    <row r="301" spans="3:3" ht="30" customHeight="1" x14ac:dyDescent="0.2">
      <c r="C301" s="376"/>
    </row>
    <row r="302" spans="3:3" ht="30" customHeight="1" x14ac:dyDescent="0.2">
      <c r="C302" s="376"/>
    </row>
    <row r="303" spans="3:3" ht="30" customHeight="1" x14ac:dyDescent="0.2">
      <c r="C303" s="376"/>
    </row>
    <row r="304" spans="3:3" ht="30" customHeight="1" x14ac:dyDescent="0.2">
      <c r="C304" s="376"/>
    </row>
    <row r="305" spans="3:3" ht="30" customHeight="1" x14ac:dyDescent="0.2">
      <c r="C305" s="376"/>
    </row>
    <row r="306" spans="3:3" ht="30" customHeight="1" x14ac:dyDescent="0.2">
      <c r="C306" s="376"/>
    </row>
    <row r="307" spans="3:3" ht="30" customHeight="1" x14ac:dyDescent="0.2">
      <c r="C307" s="376"/>
    </row>
    <row r="308" spans="3:3" ht="30" customHeight="1" x14ac:dyDescent="0.2">
      <c r="C308" s="376"/>
    </row>
    <row r="309" spans="3:3" ht="30" customHeight="1" x14ac:dyDescent="0.2">
      <c r="C309" s="376"/>
    </row>
    <row r="310" spans="3:3" ht="30" customHeight="1" x14ac:dyDescent="0.2">
      <c r="C310" s="376"/>
    </row>
    <row r="311" spans="3:3" ht="30" customHeight="1" x14ac:dyDescent="0.2">
      <c r="C311" s="376"/>
    </row>
    <row r="312" spans="3:3" ht="30" customHeight="1" x14ac:dyDescent="0.2">
      <c r="C312" s="376"/>
    </row>
    <row r="313" spans="3:3" ht="30" customHeight="1" x14ac:dyDescent="0.2">
      <c r="C313" s="376"/>
    </row>
    <row r="314" spans="3:3" ht="30" customHeight="1" x14ac:dyDescent="0.2">
      <c r="C314" s="376"/>
    </row>
    <row r="315" spans="3:3" ht="30" customHeight="1" x14ac:dyDescent="0.2">
      <c r="C315" s="376"/>
    </row>
    <row r="316" spans="3:3" ht="30" customHeight="1" x14ac:dyDescent="0.2">
      <c r="C316" s="376"/>
    </row>
    <row r="317" spans="3:3" ht="30" customHeight="1" x14ac:dyDescent="0.2">
      <c r="C317" s="376"/>
    </row>
    <row r="318" spans="3:3" ht="30" customHeight="1" x14ac:dyDescent="0.2">
      <c r="C318" s="376"/>
    </row>
    <row r="319" spans="3:3" ht="30" customHeight="1" x14ac:dyDescent="0.2">
      <c r="C319" s="376"/>
    </row>
    <row r="320" spans="3:3" ht="30" customHeight="1" x14ac:dyDescent="0.2">
      <c r="C320" s="376"/>
    </row>
    <row r="321" spans="3:3" ht="30" customHeight="1" x14ac:dyDescent="0.2">
      <c r="C321" s="376"/>
    </row>
    <row r="322" spans="3:3" ht="30" customHeight="1" x14ac:dyDescent="0.2">
      <c r="C322" s="376"/>
    </row>
    <row r="323" spans="3:3" ht="30" customHeight="1" x14ac:dyDescent="0.2">
      <c r="C323" s="376"/>
    </row>
    <row r="324" spans="3:3" ht="30" customHeight="1" x14ac:dyDescent="0.2">
      <c r="C324" s="376"/>
    </row>
    <row r="325" spans="3:3" ht="30" customHeight="1" x14ac:dyDescent="0.2">
      <c r="C325" s="376"/>
    </row>
    <row r="326" spans="3:3" ht="30" customHeight="1" x14ac:dyDescent="0.2">
      <c r="C326" s="376"/>
    </row>
    <row r="327" spans="3:3" ht="30" customHeight="1" x14ac:dyDescent="0.2">
      <c r="C327" s="376"/>
    </row>
    <row r="328" spans="3:3" ht="30" customHeight="1" x14ac:dyDescent="0.2">
      <c r="C328" s="376"/>
    </row>
    <row r="329" spans="3:3" ht="30" customHeight="1" x14ac:dyDescent="0.2">
      <c r="C329" s="376"/>
    </row>
    <row r="330" spans="3:3" ht="30" customHeight="1" x14ac:dyDescent="0.2">
      <c r="C330" s="376"/>
    </row>
    <row r="331" spans="3:3" ht="30" customHeight="1" x14ac:dyDescent="0.2">
      <c r="C331" s="376"/>
    </row>
    <row r="332" spans="3:3" ht="30" customHeight="1" x14ac:dyDescent="0.2">
      <c r="C332" s="376"/>
    </row>
    <row r="333" spans="3:3" ht="30" customHeight="1" x14ac:dyDescent="0.2">
      <c r="C333" s="376"/>
    </row>
    <row r="334" spans="3:3" ht="30" customHeight="1" x14ac:dyDescent="0.2">
      <c r="C334" s="376"/>
    </row>
    <row r="335" spans="3:3" ht="30" customHeight="1" x14ac:dyDescent="0.2">
      <c r="C335" s="376"/>
    </row>
    <row r="336" spans="3:3" ht="30" customHeight="1" x14ac:dyDescent="0.2">
      <c r="C336" s="376"/>
    </row>
    <row r="337" spans="3:3" ht="30" customHeight="1" x14ac:dyDescent="0.2">
      <c r="C337" s="376"/>
    </row>
    <row r="338" spans="3:3" ht="30" customHeight="1" x14ac:dyDescent="0.2">
      <c r="C338" s="376"/>
    </row>
    <row r="339" spans="3:3" ht="30" customHeight="1" x14ac:dyDescent="0.2">
      <c r="C339" s="376"/>
    </row>
    <row r="340" spans="3:3" ht="30" customHeight="1" x14ac:dyDescent="0.2">
      <c r="C340" s="376"/>
    </row>
    <row r="341" spans="3:3" ht="30" customHeight="1" x14ac:dyDescent="0.2">
      <c r="C341" s="376"/>
    </row>
    <row r="342" spans="3:3" ht="30" customHeight="1" x14ac:dyDescent="0.2">
      <c r="C342" s="376"/>
    </row>
    <row r="343" spans="3:3" ht="30" customHeight="1" x14ac:dyDescent="0.2">
      <c r="C343" s="376"/>
    </row>
    <row r="344" spans="3:3" ht="30" customHeight="1" x14ac:dyDescent="0.2">
      <c r="C344" s="376"/>
    </row>
    <row r="345" spans="3:3" ht="30" customHeight="1" x14ac:dyDescent="0.2">
      <c r="C345" s="376"/>
    </row>
    <row r="346" spans="3:3" ht="30" customHeight="1" x14ac:dyDescent="0.2">
      <c r="C346" s="376"/>
    </row>
    <row r="347" spans="3:3" ht="30" customHeight="1" x14ac:dyDescent="0.2">
      <c r="C347" s="376"/>
    </row>
    <row r="348" spans="3:3" ht="30" customHeight="1" x14ac:dyDescent="0.2">
      <c r="C348" s="376"/>
    </row>
    <row r="349" spans="3:3" ht="30" customHeight="1" x14ac:dyDescent="0.2">
      <c r="C349" s="376"/>
    </row>
    <row r="350" spans="3:3" ht="30" customHeight="1" x14ac:dyDescent="0.2">
      <c r="C350" s="376"/>
    </row>
    <row r="351" spans="3:3" ht="30" customHeight="1" x14ac:dyDescent="0.2">
      <c r="C351" s="376"/>
    </row>
    <row r="352" spans="3:3" ht="30" customHeight="1" x14ac:dyDescent="0.2">
      <c r="C352" s="376"/>
    </row>
    <row r="353" spans="3:3" ht="30" customHeight="1" x14ac:dyDescent="0.2">
      <c r="C353" s="376"/>
    </row>
    <row r="354" spans="3:3" ht="30" customHeight="1" x14ac:dyDescent="0.2">
      <c r="C354" s="376"/>
    </row>
    <row r="355" spans="3:3" ht="30" customHeight="1" x14ac:dyDescent="0.2">
      <c r="C355" s="376"/>
    </row>
    <row r="356" spans="3:3" ht="30" customHeight="1" x14ac:dyDescent="0.2">
      <c r="C356" s="376"/>
    </row>
    <row r="357" spans="3:3" ht="30" customHeight="1" x14ac:dyDescent="0.2">
      <c r="C357" s="376"/>
    </row>
    <row r="358" spans="3:3" ht="30" customHeight="1" x14ac:dyDescent="0.2">
      <c r="C358" s="376"/>
    </row>
    <row r="359" spans="3:3" ht="30" customHeight="1" x14ac:dyDescent="0.2">
      <c r="C359" s="376"/>
    </row>
    <row r="360" spans="3:3" ht="30" customHeight="1" x14ac:dyDescent="0.2">
      <c r="C360" s="376"/>
    </row>
    <row r="361" spans="3:3" ht="30" customHeight="1" x14ac:dyDescent="0.2">
      <c r="C361" s="376"/>
    </row>
    <row r="362" spans="3:3" ht="30" customHeight="1" x14ac:dyDescent="0.2">
      <c r="C362" s="376"/>
    </row>
    <row r="363" spans="3:3" ht="30" customHeight="1" x14ac:dyDescent="0.2">
      <c r="C363" s="376"/>
    </row>
    <row r="364" spans="3:3" ht="30" customHeight="1" x14ac:dyDescent="0.2">
      <c r="C364" s="376"/>
    </row>
    <row r="365" spans="3:3" ht="30" customHeight="1" x14ac:dyDescent="0.2">
      <c r="C365" s="376"/>
    </row>
    <row r="366" spans="3:3" ht="30" customHeight="1" x14ac:dyDescent="0.2">
      <c r="C366" s="376"/>
    </row>
    <row r="367" spans="3:3" ht="30" customHeight="1" x14ac:dyDescent="0.2">
      <c r="C367" s="376"/>
    </row>
    <row r="368" spans="3:3" ht="30" customHeight="1" x14ac:dyDescent="0.2">
      <c r="C368" s="376"/>
    </row>
    <row r="369" spans="3:3" ht="30" customHeight="1" x14ac:dyDescent="0.2">
      <c r="C369" s="376"/>
    </row>
    <row r="370" spans="3:3" ht="30" customHeight="1" x14ac:dyDescent="0.2">
      <c r="C370" s="376"/>
    </row>
    <row r="371" spans="3:3" ht="30" customHeight="1" x14ac:dyDescent="0.2">
      <c r="C371" s="376"/>
    </row>
    <row r="372" spans="3:3" ht="30" customHeight="1" x14ac:dyDescent="0.2">
      <c r="C372" s="376"/>
    </row>
    <row r="373" spans="3:3" ht="30" customHeight="1" x14ac:dyDescent="0.2">
      <c r="C373" s="376"/>
    </row>
    <row r="374" spans="3:3" ht="30" customHeight="1" x14ac:dyDescent="0.2">
      <c r="C374" s="376"/>
    </row>
    <row r="375" spans="3:3" ht="30" customHeight="1" x14ac:dyDescent="0.2">
      <c r="C375" s="376"/>
    </row>
    <row r="376" spans="3:3" ht="30" customHeight="1" x14ac:dyDescent="0.2">
      <c r="C376" s="376"/>
    </row>
    <row r="377" spans="3:3" ht="30" customHeight="1" x14ac:dyDescent="0.2">
      <c r="C377" s="376"/>
    </row>
    <row r="378" spans="3:3" ht="30" customHeight="1" x14ac:dyDescent="0.2">
      <c r="C378" s="376"/>
    </row>
    <row r="379" spans="3:3" ht="30" customHeight="1" x14ac:dyDescent="0.2">
      <c r="C379" s="376"/>
    </row>
    <row r="380" spans="3:3" ht="30" customHeight="1" x14ac:dyDescent="0.2">
      <c r="C380" s="376"/>
    </row>
    <row r="381" spans="3:3" ht="30" customHeight="1" x14ac:dyDescent="0.2">
      <c r="C381" s="376"/>
    </row>
    <row r="382" spans="3:3" ht="30" customHeight="1" x14ac:dyDescent="0.2">
      <c r="C382" s="376"/>
    </row>
    <row r="383" spans="3:3" ht="30" customHeight="1" x14ac:dyDescent="0.2">
      <c r="C383" s="376"/>
    </row>
    <row r="384" spans="3:3" ht="30" customHeight="1" x14ac:dyDescent="0.2">
      <c r="C384" s="376"/>
    </row>
    <row r="385" spans="3:3" ht="30" customHeight="1" x14ac:dyDescent="0.2">
      <c r="C385" s="376"/>
    </row>
    <row r="386" spans="3:3" ht="30" customHeight="1" x14ac:dyDescent="0.2">
      <c r="C386" s="376"/>
    </row>
    <row r="387" spans="3:3" ht="30" customHeight="1" x14ac:dyDescent="0.2">
      <c r="C387" s="376"/>
    </row>
    <row r="388" spans="3:3" ht="30" customHeight="1" x14ac:dyDescent="0.2">
      <c r="C388" s="376"/>
    </row>
    <row r="389" spans="3:3" ht="30" customHeight="1" x14ac:dyDescent="0.2">
      <c r="C389" s="376"/>
    </row>
    <row r="390" spans="3:3" ht="30" customHeight="1" x14ac:dyDescent="0.2">
      <c r="C390" s="376"/>
    </row>
    <row r="391" spans="3:3" ht="30" customHeight="1" x14ac:dyDescent="0.2">
      <c r="C391" s="376"/>
    </row>
    <row r="392" spans="3:3" ht="30" customHeight="1" x14ac:dyDescent="0.2">
      <c r="C392" s="376"/>
    </row>
    <row r="393" spans="3:3" ht="30" customHeight="1" x14ac:dyDescent="0.2">
      <c r="C393" s="376"/>
    </row>
    <row r="394" spans="3:3" ht="30" customHeight="1" x14ac:dyDescent="0.2">
      <c r="C394" s="376"/>
    </row>
    <row r="395" spans="3:3" ht="30" customHeight="1" x14ac:dyDescent="0.2">
      <c r="C395" s="376"/>
    </row>
    <row r="396" spans="3:3" ht="30" customHeight="1" x14ac:dyDescent="0.2">
      <c r="C396" s="376"/>
    </row>
    <row r="397" spans="3:3" ht="30" customHeight="1" x14ac:dyDescent="0.2">
      <c r="C397" s="376"/>
    </row>
    <row r="398" spans="3:3" ht="30" customHeight="1" x14ac:dyDescent="0.2">
      <c r="C398" s="376"/>
    </row>
    <row r="399" spans="3:3" ht="30" customHeight="1" x14ac:dyDescent="0.2">
      <c r="C399" s="376"/>
    </row>
    <row r="400" spans="3:3" ht="30" customHeight="1" x14ac:dyDescent="0.2">
      <c r="C400" s="376"/>
    </row>
    <row r="401" spans="3:3" ht="30" customHeight="1" x14ac:dyDescent="0.2">
      <c r="C401" s="376"/>
    </row>
    <row r="402" spans="3:3" ht="30" customHeight="1" x14ac:dyDescent="0.2">
      <c r="C402" s="376"/>
    </row>
    <row r="403" spans="3:3" ht="30" customHeight="1" x14ac:dyDescent="0.2">
      <c r="C403" s="376"/>
    </row>
    <row r="404" spans="3:3" ht="30" customHeight="1" x14ac:dyDescent="0.2">
      <c r="C404" s="376"/>
    </row>
    <row r="405" spans="3:3" ht="30" customHeight="1" x14ac:dyDescent="0.2">
      <c r="C405" s="376"/>
    </row>
    <row r="406" spans="3:3" ht="30" customHeight="1" x14ac:dyDescent="0.2">
      <c r="C406" s="376"/>
    </row>
    <row r="407" spans="3:3" ht="30" customHeight="1" x14ac:dyDescent="0.2">
      <c r="C407" s="376"/>
    </row>
    <row r="408" spans="3:3" ht="30" customHeight="1" x14ac:dyDescent="0.2">
      <c r="C408" s="376"/>
    </row>
    <row r="409" spans="3:3" ht="30" customHeight="1" x14ac:dyDescent="0.2">
      <c r="C409" s="376"/>
    </row>
    <row r="410" spans="3:3" ht="30" customHeight="1" x14ac:dyDescent="0.2">
      <c r="C410" s="376"/>
    </row>
    <row r="411" spans="3:3" ht="30" customHeight="1" x14ac:dyDescent="0.2">
      <c r="C411" s="376"/>
    </row>
    <row r="412" spans="3:3" ht="30" customHeight="1" x14ac:dyDescent="0.2">
      <c r="C412" s="376"/>
    </row>
    <row r="413" spans="3:3" ht="30" customHeight="1" x14ac:dyDescent="0.2">
      <c r="C413" s="376"/>
    </row>
    <row r="414" spans="3:3" ht="30" customHeight="1" x14ac:dyDescent="0.2">
      <c r="C414" s="376"/>
    </row>
    <row r="415" spans="3:3" ht="30" customHeight="1" x14ac:dyDescent="0.2">
      <c r="C415" s="376"/>
    </row>
    <row r="416" spans="3:3" ht="30" customHeight="1" x14ac:dyDescent="0.2">
      <c r="C416" s="376"/>
    </row>
    <row r="417" spans="3:3" ht="30" customHeight="1" x14ac:dyDescent="0.2">
      <c r="C417" s="376"/>
    </row>
    <row r="418" spans="3:3" ht="30" customHeight="1" x14ac:dyDescent="0.2">
      <c r="C418" s="376"/>
    </row>
    <row r="419" spans="3:3" ht="30" customHeight="1" x14ac:dyDescent="0.2">
      <c r="C419" s="376"/>
    </row>
    <row r="420" spans="3:3" ht="30" customHeight="1" x14ac:dyDescent="0.2">
      <c r="C420" s="376"/>
    </row>
    <row r="421" spans="3:3" ht="30" customHeight="1" x14ac:dyDescent="0.2">
      <c r="C421" s="376"/>
    </row>
    <row r="422" spans="3:3" ht="30" customHeight="1" x14ac:dyDescent="0.2">
      <c r="C422" s="376"/>
    </row>
    <row r="423" spans="3:3" ht="30" customHeight="1" x14ac:dyDescent="0.2">
      <c r="C423" s="376"/>
    </row>
    <row r="424" spans="3:3" ht="30" customHeight="1" x14ac:dyDescent="0.2">
      <c r="C424" s="376"/>
    </row>
    <row r="425" spans="3:3" ht="30" customHeight="1" x14ac:dyDescent="0.2">
      <c r="C425" s="376"/>
    </row>
    <row r="426" spans="3:3" ht="30" customHeight="1" x14ac:dyDescent="0.2">
      <c r="C426" s="376"/>
    </row>
    <row r="427" spans="3:3" ht="30" customHeight="1" x14ac:dyDescent="0.2">
      <c r="C427" s="376"/>
    </row>
    <row r="428" spans="3:3" ht="30" customHeight="1" x14ac:dyDescent="0.2">
      <c r="C428" s="376"/>
    </row>
    <row r="429" spans="3:3" ht="30" customHeight="1" x14ac:dyDescent="0.2">
      <c r="C429" s="376"/>
    </row>
    <row r="430" spans="3:3" ht="30" customHeight="1" x14ac:dyDescent="0.2">
      <c r="C430" s="376"/>
    </row>
    <row r="431" spans="3:3" ht="30" customHeight="1" x14ac:dyDescent="0.2">
      <c r="C431" s="376"/>
    </row>
    <row r="432" spans="3:3" ht="30" customHeight="1" x14ac:dyDescent="0.2">
      <c r="C432" s="376"/>
    </row>
    <row r="433" spans="3:3" ht="30" customHeight="1" x14ac:dyDescent="0.2">
      <c r="C433" s="376"/>
    </row>
    <row r="434" spans="3:3" ht="30" customHeight="1" x14ac:dyDescent="0.2">
      <c r="C434" s="376"/>
    </row>
    <row r="435" spans="3:3" ht="30" customHeight="1" x14ac:dyDescent="0.2">
      <c r="C435" s="376"/>
    </row>
    <row r="436" spans="3:3" ht="30" customHeight="1" x14ac:dyDescent="0.2">
      <c r="C436" s="376"/>
    </row>
    <row r="437" spans="3:3" ht="30" customHeight="1" x14ac:dyDescent="0.2">
      <c r="C437" s="376"/>
    </row>
    <row r="438" spans="3:3" ht="30" customHeight="1" x14ac:dyDescent="0.2">
      <c r="C438" s="376"/>
    </row>
    <row r="439" spans="3:3" ht="30" customHeight="1" x14ac:dyDescent="0.2">
      <c r="C439" s="376"/>
    </row>
    <row r="440" spans="3:3" ht="30" customHeight="1" x14ac:dyDescent="0.2">
      <c r="C440" s="376"/>
    </row>
    <row r="441" spans="3:3" ht="30" customHeight="1" x14ac:dyDescent="0.2">
      <c r="C441" s="376"/>
    </row>
    <row r="442" spans="3:3" ht="30" customHeight="1" x14ac:dyDescent="0.2">
      <c r="C442" s="376"/>
    </row>
    <row r="443" spans="3:3" ht="30" customHeight="1" x14ac:dyDescent="0.2">
      <c r="C443" s="376"/>
    </row>
    <row r="444" spans="3:3" ht="30" customHeight="1" x14ac:dyDescent="0.2">
      <c r="C444" s="376"/>
    </row>
    <row r="445" spans="3:3" ht="30" customHeight="1" x14ac:dyDescent="0.2">
      <c r="C445" s="376"/>
    </row>
    <row r="446" spans="3:3" ht="30" customHeight="1" x14ac:dyDescent="0.2">
      <c r="C446" s="376"/>
    </row>
    <row r="447" spans="3:3" ht="30" customHeight="1" x14ac:dyDescent="0.2">
      <c r="C447" s="376"/>
    </row>
    <row r="448" spans="3:3" ht="30" customHeight="1" x14ac:dyDescent="0.2">
      <c r="C448" s="376"/>
    </row>
    <row r="449" spans="3:3" ht="30" customHeight="1" x14ac:dyDescent="0.2">
      <c r="C449" s="376"/>
    </row>
    <row r="450" spans="3:3" ht="30" customHeight="1" x14ac:dyDescent="0.2">
      <c r="C450" s="376"/>
    </row>
    <row r="451" spans="3:3" ht="30" customHeight="1" x14ac:dyDescent="0.2">
      <c r="C451" s="376"/>
    </row>
    <row r="452" spans="3:3" ht="30" customHeight="1" x14ac:dyDescent="0.2">
      <c r="C452" s="376"/>
    </row>
    <row r="453" spans="3:3" ht="30" customHeight="1" x14ac:dyDescent="0.2">
      <c r="C453" s="376"/>
    </row>
    <row r="454" spans="3:3" ht="30" customHeight="1" x14ac:dyDescent="0.2">
      <c r="C454" s="376"/>
    </row>
    <row r="455" spans="3:3" ht="30" customHeight="1" x14ac:dyDescent="0.2">
      <c r="C455" s="376"/>
    </row>
    <row r="456" spans="3:3" ht="30" customHeight="1" x14ac:dyDescent="0.2">
      <c r="C456" s="376"/>
    </row>
    <row r="457" spans="3:3" ht="30" customHeight="1" x14ac:dyDescent="0.2">
      <c r="C457" s="376"/>
    </row>
    <row r="458" spans="3:3" ht="30" customHeight="1" x14ac:dyDescent="0.2">
      <c r="C458" s="376"/>
    </row>
    <row r="459" spans="3:3" ht="30" customHeight="1" x14ac:dyDescent="0.2">
      <c r="C459" s="376"/>
    </row>
    <row r="460" spans="3:3" ht="30" customHeight="1" x14ac:dyDescent="0.2">
      <c r="C460" s="376"/>
    </row>
    <row r="461" spans="3:3" ht="30" customHeight="1" x14ac:dyDescent="0.2">
      <c r="C461" s="376"/>
    </row>
    <row r="462" spans="3:3" ht="30" customHeight="1" x14ac:dyDescent="0.2">
      <c r="C462" s="376"/>
    </row>
    <row r="463" spans="3:3" ht="30" customHeight="1" x14ac:dyDescent="0.2">
      <c r="C463" s="376"/>
    </row>
    <row r="464" spans="3:3" ht="30" customHeight="1" x14ac:dyDescent="0.2">
      <c r="C464" s="376"/>
    </row>
    <row r="465" spans="3:3" ht="30" customHeight="1" x14ac:dyDescent="0.2">
      <c r="C465" s="376"/>
    </row>
    <row r="466" spans="3:3" ht="30" customHeight="1" x14ac:dyDescent="0.2">
      <c r="C466" s="376"/>
    </row>
    <row r="467" spans="3:3" ht="30" customHeight="1" x14ac:dyDescent="0.2">
      <c r="C467" s="376"/>
    </row>
    <row r="468" spans="3:3" ht="30" customHeight="1" x14ac:dyDescent="0.2">
      <c r="C468" s="376"/>
    </row>
    <row r="469" spans="3:3" ht="30" customHeight="1" x14ac:dyDescent="0.2">
      <c r="C469" s="376"/>
    </row>
    <row r="470" spans="3:3" ht="30" customHeight="1" x14ac:dyDescent="0.2">
      <c r="C470" s="376"/>
    </row>
    <row r="471" spans="3:3" ht="30" customHeight="1" x14ac:dyDescent="0.2">
      <c r="C471" s="376"/>
    </row>
    <row r="472" spans="3:3" ht="30" customHeight="1" x14ac:dyDescent="0.2">
      <c r="C472" s="376"/>
    </row>
    <row r="473" spans="3:3" ht="30" customHeight="1" x14ac:dyDescent="0.2">
      <c r="C473" s="376"/>
    </row>
    <row r="474" spans="3:3" ht="30" customHeight="1" x14ac:dyDescent="0.2">
      <c r="C474" s="376"/>
    </row>
    <row r="475" spans="3:3" ht="30" customHeight="1" x14ac:dyDescent="0.2">
      <c r="C475" s="376"/>
    </row>
    <row r="476" spans="3:3" ht="30" customHeight="1" x14ac:dyDescent="0.2">
      <c r="C476" s="376"/>
    </row>
    <row r="477" spans="3:3" ht="30" customHeight="1" x14ac:dyDescent="0.2">
      <c r="C477" s="376"/>
    </row>
    <row r="478" spans="3:3" ht="30" customHeight="1" x14ac:dyDescent="0.2">
      <c r="C478" s="376"/>
    </row>
    <row r="479" spans="3:3" ht="30" customHeight="1" x14ac:dyDescent="0.2">
      <c r="C479" s="376"/>
    </row>
    <row r="480" spans="3:3" ht="30" customHeight="1" x14ac:dyDescent="0.2">
      <c r="C480" s="376"/>
    </row>
    <row r="481" spans="3:3" ht="30" customHeight="1" x14ac:dyDescent="0.2">
      <c r="C481" s="376"/>
    </row>
    <row r="482" spans="3:3" ht="30" customHeight="1" x14ac:dyDescent="0.2">
      <c r="C482" s="376"/>
    </row>
    <row r="483" spans="3:3" ht="30" customHeight="1" x14ac:dyDescent="0.2">
      <c r="C483" s="376"/>
    </row>
    <row r="484" spans="3:3" ht="30" customHeight="1" x14ac:dyDescent="0.2">
      <c r="C484" s="376"/>
    </row>
    <row r="485" spans="3:3" ht="30" customHeight="1" x14ac:dyDescent="0.2">
      <c r="C485" s="376"/>
    </row>
    <row r="486" spans="3:3" ht="30" customHeight="1" x14ac:dyDescent="0.2">
      <c r="C486" s="376"/>
    </row>
    <row r="487" spans="3:3" ht="30" customHeight="1" x14ac:dyDescent="0.2">
      <c r="C487" s="376"/>
    </row>
    <row r="488" spans="3:3" ht="30" customHeight="1" x14ac:dyDescent="0.2">
      <c r="C488" s="376"/>
    </row>
    <row r="489" spans="3:3" ht="30" customHeight="1" x14ac:dyDescent="0.2">
      <c r="C489" s="376"/>
    </row>
    <row r="490" spans="3:3" ht="30" customHeight="1" x14ac:dyDescent="0.2">
      <c r="C490" s="376"/>
    </row>
    <row r="491" spans="3:3" ht="30" customHeight="1" x14ac:dyDescent="0.2">
      <c r="C491" s="376"/>
    </row>
    <row r="492" spans="3:3" ht="30" customHeight="1" x14ac:dyDescent="0.2">
      <c r="C492" s="376"/>
    </row>
    <row r="493" spans="3:3" ht="30" customHeight="1" x14ac:dyDescent="0.2">
      <c r="C493" s="376"/>
    </row>
    <row r="494" spans="3:3" ht="30" customHeight="1" x14ac:dyDescent="0.2">
      <c r="C494" s="376"/>
    </row>
    <row r="495" spans="3:3" ht="30" customHeight="1" x14ac:dyDescent="0.2">
      <c r="C495" s="377"/>
    </row>
    <row r="496" spans="3:3" ht="30" customHeight="1" x14ac:dyDescent="0.2">
      <c r="C496" s="377"/>
    </row>
    <row r="497" spans="3:3" ht="30" customHeight="1" x14ac:dyDescent="0.2">
      <c r="C497" s="377"/>
    </row>
    <row r="498" spans="3:3" ht="30" customHeight="1" x14ac:dyDescent="0.2">
      <c r="C498" s="377"/>
    </row>
    <row r="499" spans="3:3" ht="30" customHeight="1" x14ac:dyDescent="0.2">
      <c r="C499" s="377"/>
    </row>
    <row r="500" spans="3:3" ht="30" customHeight="1" x14ac:dyDescent="0.2">
      <c r="C500" s="377"/>
    </row>
    <row r="501" spans="3:3" ht="30" customHeight="1" x14ac:dyDescent="0.2">
      <c r="C501" s="377"/>
    </row>
    <row r="502" spans="3:3" ht="30" customHeight="1" x14ac:dyDescent="0.2">
      <c r="C502" s="377"/>
    </row>
    <row r="503" spans="3:3" ht="30" customHeight="1" x14ac:dyDescent="0.2">
      <c r="C503" s="377"/>
    </row>
    <row r="504" spans="3:3" ht="30" customHeight="1" x14ac:dyDescent="0.2">
      <c r="C504" s="377"/>
    </row>
    <row r="505" spans="3:3" ht="30" customHeight="1" x14ac:dyDescent="0.2">
      <c r="C505" s="377"/>
    </row>
  </sheetData>
  <mergeCells count="1">
    <mergeCell ref="B1:G1"/>
  </mergeCells>
  <dataValidations xWindow="443" yWindow="418" count="6">
    <dataValidation allowBlank="1" showInputMessage="1" showErrorMessage="1" prompt="Navigation link to Dues Tracker worksheet. Track member dues and total paid amounts in Dues Tracker worksheet" sqref="B2" xr:uid="{00000000-0002-0000-0100-000005000000}"/>
    <dataValidation allowBlank="1" showInputMessage="1" showErrorMessage="1" prompt="Enter Paid amount in this column under this heading" sqref="D3:F3" xr:uid="{00000000-0002-0000-0100-000004000000}"/>
    <dataValidation allowBlank="1" showInputMessage="1" showErrorMessage="1" prompt="Enter Date in this column under this heading" sqref="C3" xr:uid="{00000000-0002-0000-0100-000003000000}"/>
    <dataValidation allowBlank="1" showInputMessage="1" showErrorMessage="1" prompt="Enter Name in this column under this heading. Use heading filters to find specific entries" sqref="B3:B5" xr:uid="{00000000-0002-0000-0100-000002000000}"/>
    <dataValidation allowBlank="1" showInputMessage="1" showErrorMessage="1" prompt="Title of this worksheet is in this cell" sqref="B1:G1" xr:uid="{00000000-0002-0000-0100-000001000000}"/>
    <dataValidation allowBlank="1" showInputMessage="1" showErrorMessage="1" prompt="Enter Dues Payment Details in Dues Details table in this worksheet. Select cell B2 to navigate to Dues Tracker worksheet" sqref="A1" xr:uid="{00000000-0002-0000-0100-000000000000}"/>
  </dataValidations>
  <hyperlinks>
    <hyperlink ref="B2" location="'Dues Tracker'!A1" tooltip="Select to navigate to Dues Tracker worksheet" display="To Dues Tracker" xr:uid="{00000000-0004-0000-0100-000000000000}"/>
  </hyperlink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tabColor rgb="FFFF0000"/>
    <pageSetUpPr fitToPage="1"/>
  </sheetPr>
  <dimension ref="A1:K392"/>
  <sheetViews>
    <sheetView workbookViewId="0">
      <selection activeCell="D6" sqref="D6:E6"/>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51</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'GL-JUNE'!F353</f>
        <v>4946.6000000000004</v>
      </c>
    </row>
    <row r="10" spans="1:6" x14ac:dyDescent="0.2">
      <c r="A10" s="181"/>
      <c r="B10" s="182"/>
      <c r="C10" s="183"/>
      <c r="D10" s="184"/>
      <c r="E10" s="185"/>
      <c r="F10" s="152">
        <f>E10-D10+F9</f>
        <v>4946.6000000000004</v>
      </c>
    </row>
    <row r="11" spans="1:6" x14ac:dyDescent="0.2">
      <c r="A11" s="181"/>
      <c r="B11" s="182"/>
      <c r="C11" s="183"/>
      <c r="D11" s="184"/>
      <c r="E11" s="185"/>
      <c r="F11" s="152">
        <f>E11-D11+F10</f>
        <v>4946.6000000000004</v>
      </c>
    </row>
    <row r="12" spans="1:6" x14ac:dyDescent="0.2">
      <c r="A12" s="181"/>
      <c r="B12" s="182"/>
      <c r="C12" s="183"/>
      <c r="D12" s="184"/>
      <c r="E12" s="185"/>
      <c r="F12" s="152">
        <f>E12-D12+F11</f>
        <v>4946.6000000000004</v>
      </c>
    </row>
    <row r="13" spans="1:6" x14ac:dyDescent="0.2">
      <c r="A13" s="181"/>
      <c r="B13" s="186"/>
      <c r="C13" s="183"/>
      <c r="D13" s="184"/>
      <c r="E13" s="185"/>
      <c r="F13" s="152">
        <f>E13-D13+F12</f>
        <v>4946.6000000000004</v>
      </c>
    </row>
    <row r="14" spans="1:6" x14ac:dyDescent="0.2">
      <c r="A14" s="181"/>
      <c r="B14" s="187"/>
      <c r="C14" s="183"/>
      <c r="D14" s="184"/>
      <c r="E14" s="185"/>
      <c r="F14" s="152">
        <f>E14-D14+F13</f>
        <v>4946.6000000000004</v>
      </c>
    </row>
    <row r="15" spans="1:6" ht="14.25" x14ac:dyDescent="0.2">
      <c r="A15" s="29"/>
      <c r="B15" s="30" t="s">
        <v>9</v>
      </c>
      <c r="C15" s="31"/>
      <c r="D15" s="153">
        <f>SUM(D10:D14)</f>
        <v>0</v>
      </c>
      <c r="E15" s="154">
        <f>SUM(E10:E14)</f>
        <v>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4946.6000000000004</v>
      </c>
    </row>
    <row r="20" spans="1:6" x14ac:dyDescent="0.2">
      <c r="A20" s="181"/>
      <c r="B20" s="187"/>
      <c r="C20" s="183"/>
      <c r="D20" s="184"/>
      <c r="E20" s="185"/>
      <c r="F20" s="152">
        <f>E20-D20+F19</f>
        <v>4946.6000000000004</v>
      </c>
    </row>
    <row r="21" spans="1:6" x14ac:dyDescent="0.2">
      <c r="A21" s="181"/>
      <c r="B21" s="187"/>
      <c r="C21" s="183"/>
      <c r="D21" s="184"/>
      <c r="E21" s="185"/>
      <c r="F21" s="152">
        <f>E21-D21+F20</f>
        <v>4946.6000000000004</v>
      </c>
    </row>
    <row r="22" spans="1:6" x14ac:dyDescent="0.2">
      <c r="A22" s="181"/>
      <c r="B22" s="187"/>
      <c r="C22" s="183"/>
      <c r="D22" s="184"/>
      <c r="E22" s="185"/>
      <c r="F22" s="152">
        <f>E22-D22+F21</f>
        <v>4946.6000000000004</v>
      </c>
    </row>
    <row r="23" spans="1:6" x14ac:dyDescent="0.2">
      <c r="A23" s="181"/>
      <c r="B23" s="187"/>
      <c r="C23" s="183"/>
      <c r="D23" s="184"/>
      <c r="E23" s="185"/>
      <c r="F23" s="152">
        <f>E23-D23+F22</f>
        <v>4946.6000000000004</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4946.6000000000004</v>
      </c>
    </row>
    <row r="29" spans="1:6" x14ac:dyDescent="0.2">
      <c r="A29" s="181"/>
      <c r="B29" s="187"/>
      <c r="C29" s="183"/>
      <c r="D29" s="184"/>
      <c r="E29" s="185"/>
      <c r="F29" s="152">
        <f>E29-D29+F28</f>
        <v>4946.6000000000004</v>
      </c>
    </row>
    <row r="30" spans="1:6" x14ac:dyDescent="0.2">
      <c r="A30" s="181"/>
      <c r="B30" s="187"/>
      <c r="C30" s="183"/>
      <c r="D30" s="184"/>
      <c r="E30" s="185"/>
      <c r="F30" s="152">
        <f>E30-D30+F29</f>
        <v>4946.6000000000004</v>
      </c>
    </row>
    <row r="31" spans="1:6" x14ac:dyDescent="0.2">
      <c r="A31" s="181"/>
      <c r="B31" s="187"/>
      <c r="C31" s="183"/>
      <c r="D31" s="184"/>
      <c r="E31" s="185"/>
      <c r="F31" s="152">
        <f>E31-D31+F30</f>
        <v>4946.6000000000004</v>
      </c>
    </row>
    <row r="32" spans="1:6" x14ac:dyDescent="0.2">
      <c r="A32" s="181"/>
      <c r="B32" s="187"/>
      <c r="C32" s="183"/>
      <c r="D32" s="184"/>
      <c r="E32" s="185"/>
      <c r="F32" s="152">
        <f>E32-D32+F31</f>
        <v>4946.6000000000004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x14ac:dyDescent="0.25">
      <c r="A35" s="75"/>
      <c r="B35" s="32"/>
      <c r="C35" s="8"/>
      <c r="D35" s="156"/>
      <c r="E35" s="157"/>
      <c r="F35" s="157"/>
      <c r="G35" s="4"/>
    </row>
    <row r="36" spans="1:7" ht="18" customHeight="1" x14ac:dyDescent="0.25">
      <c r="A36" s="90">
        <f>'Chart of Accounts'!A9</f>
        <v>4004</v>
      </c>
      <c r="B36" s="90" t="str">
        <f>'Chart of Accounts'!B9</f>
        <v>Income 4</v>
      </c>
      <c r="C36" s="8"/>
      <c r="D36" s="158"/>
      <c r="E36" s="159"/>
      <c r="F36" s="160"/>
    </row>
    <row r="37" spans="1:7" ht="14.25" x14ac:dyDescent="0.2">
      <c r="A37" s="93"/>
      <c r="B37" s="74" t="s">
        <v>8</v>
      </c>
      <c r="C37" s="22"/>
      <c r="D37" s="161"/>
      <c r="E37" s="162"/>
      <c r="F37" s="163">
        <f>F32</f>
        <v>4946.6000000000004</v>
      </c>
    </row>
    <row r="38" spans="1:7" x14ac:dyDescent="0.2">
      <c r="A38" s="181"/>
      <c r="B38" s="187"/>
      <c r="C38" s="183"/>
      <c r="D38" s="184"/>
      <c r="E38" s="185"/>
      <c r="F38" s="152">
        <f>E38-D38+F37</f>
        <v>4946.6000000000004</v>
      </c>
    </row>
    <row r="39" spans="1:7" x14ac:dyDescent="0.2">
      <c r="A39" s="181"/>
      <c r="B39" s="187"/>
      <c r="C39" s="183"/>
      <c r="D39" s="184"/>
      <c r="E39" s="185"/>
      <c r="F39" s="152">
        <f>E39-D39+F38</f>
        <v>4946.6000000000004</v>
      </c>
    </row>
    <row r="40" spans="1:7" x14ac:dyDescent="0.2">
      <c r="A40" s="181"/>
      <c r="B40" s="187"/>
      <c r="C40" s="183"/>
      <c r="D40" s="184"/>
      <c r="E40" s="185"/>
      <c r="F40" s="152">
        <f>E40-D40+F39</f>
        <v>4946.6000000000004</v>
      </c>
    </row>
    <row r="41" spans="1:7" x14ac:dyDescent="0.2">
      <c r="A41" s="181"/>
      <c r="B41" s="187"/>
      <c r="C41" s="183"/>
      <c r="D41" s="184"/>
      <c r="E41" s="185"/>
      <c r="F41" s="152">
        <f>E41-D41+F40</f>
        <v>4946.6000000000004</v>
      </c>
    </row>
    <row r="42" spans="1:7" x14ac:dyDescent="0.2">
      <c r="A42" s="92"/>
      <c r="B42" s="30" t="s">
        <v>9</v>
      </c>
      <c r="C42" s="31"/>
      <c r="D42" s="153">
        <f>SUM(D38:D41)</f>
        <v>0</v>
      </c>
      <c r="E42" s="154">
        <f>SUM(E38:E41)</f>
        <v>0</v>
      </c>
      <c r="F42" s="152"/>
    </row>
    <row r="43" spans="1:7" s="1" customFormat="1" ht="15.75" x14ac:dyDescent="0.25">
      <c r="A43" s="75"/>
      <c r="B43" s="32"/>
      <c r="C43" s="8"/>
      <c r="D43" s="156"/>
      <c r="E43" s="157"/>
      <c r="F43" s="157"/>
      <c r="G43" s="4"/>
    </row>
    <row r="44" spans="1:7" s="1" customFormat="1" ht="15.75" x14ac:dyDescent="0.25">
      <c r="A44" s="75"/>
      <c r="B44" s="32"/>
      <c r="C44" s="8"/>
      <c r="D44" s="156"/>
      <c r="E44" s="157"/>
      <c r="F44" s="157"/>
      <c r="G44" s="4"/>
    </row>
    <row r="45" spans="1:7" ht="18" customHeight="1" x14ac:dyDescent="0.25">
      <c r="A45" s="90">
        <f>'Chart of Accounts'!A10</f>
        <v>4005</v>
      </c>
      <c r="B45" s="90" t="str">
        <f>'Chart of Accounts'!B10</f>
        <v>Income 5</v>
      </c>
      <c r="C45" s="8"/>
      <c r="D45" s="156"/>
      <c r="E45" s="157"/>
      <c r="F45" s="160"/>
    </row>
    <row r="46" spans="1:7" ht="18" customHeight="1" x14ac:dyDescent="0.2">
      <c r="A46" s="91"/>
      <c r="B46" s="74" t="s">
        <v>8</v>
      </c>
      <c r="C46" s="22"/>
      <c r="D46" s="161"/>
      <c r="E46" s="162"/>
      <c r="F46" s="163">
        <f>F41</f>
        <v>4946.6000000000004</v>
      </c>
    </row>
    <row r="47" spans="1:7" ht="12.75" customHeight="1" x14ac:dyDescent="0.2">
      <c r="A47" s="181"/>
      <c r="B47" s="187"/>
      <c r="C47" s="183"/>
      <c r="D47" s="184"/>
      <c r="E47" s="188"/>
      <c r="F47" s="152">
        <f>E47-D47+F46</f>
        <v>4946.6000000000004</v>
      </c>
    </row>
    <row r="48" spans="1:7" ht="12.75" customHeight="1" x14ac:dyDescent="0.2">
      <c r="A48" s="181"/>
      <c r="B48" s="187"/>
      <c r="C48" s="183"/>
      <c r="D48" s="184"/>
      <c r="E48" s="188"/>
      <c r="F48" s="152">
        <f>E48-D48+F47</f>
        <v>4946.6000000000004</v>
      </c>
    </row>
    <row r="49" spans="1:7" ht="12.75" customHeight="1" x14ac:dyDescent="0.2">
      <c r="A49" s="181"/>
      <c r="B49" s="187"/>
      <c r="C49" s="183"/>
      <c r="D49" s="184"/>
      <c r="E49" s="185"/>
      <c r="F49" s="152">
        <f>E49-D49+F48</f>
        <v>4946.6000000000004</v>
      </c>
    </row>
    <row r="50" spans="1:7" x14ac:dyDescent="0.2">
      <c r="A50" s="181"/>
      <c r="B50" s="187"/>
      <c r="C50" s="183"/>
      <c r="D50" s="184"/>
      <c r="E50" s="185"/>
      <c r="F50" s="152">
        <f>E50-D50+F49</f>
        <v>4946.6000000000004</v>
      </c>
    </row>
    <row r="51" spans="1:7" x14ac:dyDescent="0.2">
      <c r="A51" s="80"/>
      <c r="B51" s="30" t="s">
        <v>9</v>
      </c>
      <c r="C51" s="31"/>
      <c r="D51" s="153">
        <f>SUM(D47:D50)</f>
        <v>0</v>
      </c>
      <c r="E51" s="154">
        <f>SUM(E47:E50)</f>
        <v>0</v>
      </c>
      <c r="F51" s="152"/>
    </row>
    <row r="52" spans="1:7" s="1" customFormat="1" ht="15.75" x14ac:dyDescent="0.25">
      <c r="A52" s="75"/>
      <c r="B52" s="32"/>
      <c r="C52" s="8"/>
      <c r="D52" s="156"/>
      <c r="E52" s="157"/>
      <c r="F52" s="157"/>
      <c r="G52" s="4"/>
    </row>
    <row r="53" spans="1:7" s="1" customFormat="1" ht="15.75" x14ac:dyDescent="0.25">
      <c r="A53" s="75"/>
      <c r="B53" s="32"/>
      <c r="C53" s="8"/>
      <c r="D53" s="156"/>
      <c r="E53" s="157"/>
      <c r="F53" s="157"/>
      <c r="G53" s="4"/>
    </row>
    <row r="54" spans="1:7" ht="18" customHeight="1" x14ac:dyDescent="0.25">
      <c r="A54" s="90">
        <f>'Chart of Accounts'!A11</f>
        <v>4006</v>
      </c>
      <c r="B54" s="90" t="str">
        <f>'Chart of Accounts'!B11</f>
        <v>Income 6</v>
      </c>
      <c r="C54" s="8"/>
      <c r="D54" s="156"/>
      <c r="E54" s="157"/>
      <c r="F54" s="160"/>
    </row>
    <row r="55" spans="1:7" ht="18" customHeight="1" x14ac:dyDescent="0.2">
      <c r="A55" s="91"/>
      <c r="B55" s="74" t="s">
        <v>8</v>
      </c>
      <c r="C55" s="22"/>
      <c r="D55" s="161"/>
      <c r="E55" s="162"/>
      <c r="F55" s="163">
        <f>F50</f>
        <v>4946.6000000000004</v>
      </c>
    </row>
    <row r="56" spans="1:7" ht="12.75" customHeight="1" x14ac:dyDescent="0.2">
      <c r="A56" s="181"/>
      <c r="B56" s="187"/>
      <c r="C56" s="183"/>
      <c r="D56" s="184"/>
      <c r="E56" s="188"/>
      <c r="F56" s="152">
        <f>E56-D56+F55</f>
        <v>4946.6000000000004</v>
      </c>
    </row>
    <row r="57" spans="1:7" ht="12.75" customHeight="1" x14ac:dyDescent="0.2">
      <c r="A57" s="181"/>
      <c r="B57" s="187"/>
      <c r="C57" s="183"/>
      <c r="D57" s="184"/>
      <c r="E57" s="188"/>
      <c r="F57" s="152">
        <f>E57-D57+F56</f>
        <v>4946.6000000000004</v>
      </c>
    </row>
    <row r="58" spans="1:7" x14ac:dyDescent="0.2">
      <c r="A58" s="181"/>
      <c r="B58" s="187"/>
      <c r="C58" s="183"/>
      <c r="D58" s="184"/>
      <c r="E58" s="185"/>
      <c r="F58" s="152">
        <f>E58-D58+F57</f>
        <v>4946.6000000000004</v>
      </c>
    </row>
    <row r="59" spans="1:7" x14ac:dyDescent="0.2">
      <c r="A59" s="181"/>
      <c r="B59" s="187"/>
      <c r="C59" s="183"/>
      <c r="D59" s="184"/>
      <c r="E59" s="185"/>
      <c r="F59" s="152">
        <f>E59-D59+F58</f>
        <v>4946.6000000000004</v>
      </c>
    </row>
    <row r="60" spans="1:7" x14ac:dyDescent="0.2">
      <c r="A60" s="92"/>
      <c r="B60" s="30" t="s">
        <v>9</v>
      </c>
      <c r="C60" s="31"/>
      <c r="D60" s="153">
        <f>SUM(D56:D59)</f>
        <v>0</v>
      </c>
      <c r="E60" s="154">
        <f>SUM(E56:E59)</f>
        <v>0</v>
      </c>
      <c r="F60" s="152"/>
    </row>
    <row r="61" spans="1:7" s="1" customFormat="1" ht="15.75" x14ac:dyDescent="0.25">
      <c r="A61" s="75"/>
      <c r="B61" s="32"/>
      <c r="C61" s="8"/>
      <c r="D61" s="156"/>
      <c r="E61" s="157"/>
      <c r="F61" s="157"/>
      <c r="G61" s="4"/>
    </row>
    <row r="62" spans="1:7" s="1" customFormat="1" ht="15.75" x14ac:dyDescent="0.25">
      <c r="A62" s="75"/>
      <c r="B62" s="32"/>
      <c r="C62" s="8"/>
      <c r="D62" s="156"/>
      <c r="E62" s="157"/>
      <c r="F62" s="157"/>
      <c r="G62" s="4"/>
    </row>
    <row r="63" spans="1:7" ht="18" customHeight="1" x14ac:dyDescent="0.25">
      <c r="A63" s="90">
        <f>'Chart of Accounts'!A12</f>
        <v>4007</v>
      </c>
      <c r="B63" s="90" t="str">
        <f>'Chart of Accounts'!B12</f>
        <v>Income 7</v>
      </c>
      <c r="C63" s="8"/>
      <c r="D63" s="156"/>
      <c r="E63" s="157"/>
      <c r="F63" s="160"/>
    </row>
    <row r="64" spans="1:7" s="1" customFormat="1" ht="18" customHeight="1" x14ac:dyDescent="0.2">
      <c r="A64" s="91"/>
      <c r="B64" s="74" t="s">
        <v>8</v>
      </c>
      <c r="C64" s="22"/>
      <c r="D64" s="161"/>
      <c r="E64" s="162"/>
      <c r="F64" s="163">
        <f>F59</f>
        <v>4946.6000000000004</v>
      </c>
      <c r="G64" s="4"/>
    </row>
    <row r="65" spans="1:7" s="1" customFormat="1" ht="12.75" customHeight="1" x14ac:dyDescent="0.2">
      <c r="A65" s="181"/>
      <c r="B65" s="187"/>
      <c r="C65" s="183"/>
      <c r="D65" s="184"/>
      <c r="E65" s="188"/>
      <c r="F65" s="152">
        <f>E65-D65+F64</f>
        <v>4946.6000000000004</v>
      </c>
      <c r="G65" s="4"/>
    </row>
    <row r="66" spans="1:7" s="1" customFormat="1" ht="12.75" customHeight="1" x14ac:dyDescent="0.2">
      <c r="A66" s="181"/>
      <c r="B66" s="187"/>
      <c r="C66" s="183"/>
      <c r="D66" s="184"/>
      <c r="E66" s="188"/>
      <c r="F66" s="152">
        <f>E66-D66+F65</f>
        <v>4946.6000000000004</v>
      </c>
      <c r="G66" s="4"/>
    </row>
    <row r="67" spans="1:7" x14ac:dyDescent="0.2">
      <c r="A67" s="181"/>
      <c r="B67" s="187"/>
      <c r="C67" s="183"/>
      <c r="D67" s="184"/>
      <c r="E67" s="185"/>
      <c r="F67" s="152">
        <f>E67-D67+F66</f>
        <v>4946.6000000000004</v>
      </c>
    </row>
    <row r="68" spans="1:7" x14ac:dyDescent="0.2">
      <c r="A68" s="181"/>
      <c r="B68" s="187"/>
      <c r="C68" s="183"/>
      <c r="D68" s="184"/>
      <c r="E68" s="185"/>
      <c r="F68" s="152">
        <f>E68-D68+F67</f>
        <v>4946.6000000000004</v>
      </c>
    </row>
    <row r="69" spans="1:7" x14ac:dyDescent="0.2">
      <c r="A69" s="92"/>
      <c r="B69" s="30" t="s">
        <v>9</v>
      </c>
      <c r="C69" s="31"/>
      <c r="D69" s="153">
        <f>SUM(D65:D68)</f>
        <v>0</v>
      </c>
      <c r="E69" s="154">
        <f>SUM(E65:E68)</f>
        <v>0</v>
      </c>
      <c r="F69" s="152"/>
    </row>
    <row r="70" spans="1:7" s="1" customFormat="1" ht="15.75" x14ac:dyDescent="0.25">
      <c r="A70" s="75"/>
      <c r="B70" s="32"/>
      <c r="C70" s="26"/>
      <c r="D70" s="156"/>
      <c r="E70" s="157"/>
      <c r="F70" s="157"/>
      <c r="G70" s="4"/>
    </row>
    <row r="71" spans="1:7" s="1" customFormat="1" ht="15.75" x14ac:dyDescent="0.25">
      <c r="A71" s="75"/>
      <c r="B71" s="32"/>
      <c r="C71" s="26"/>
      <c r="D71" s="156"/>
      <c r="E71" s="157"/>
      <c r="F71" s="157"/>
      <c r="G71" s="4"/>
    </row>
    <row r="72" spans="1:7" ht="18" customHeight="1" x14ac:dyDescent="0.25">
      <c r="A72" s="90">
        <f>'Chart of Accounts'!A13</f>
        <v>4008</v>
      </c>
      <c r="B72" s="90" t="str">
        <f>'Chart of Accounts'!B13</f>
        <v>Income 8</v>
      </c>
      <c r="C72" s="8"/>
      <c r="D72" s="156"/>
      <c r="E72" s="157"/>
      <c r="F72" s="160"/>
    </row>
    <row r="73" spans="1:7" s="1" customFormat="1" ht="18" customHeight="1" x14ac:dyDescent="0.2">
      <c r="A73" s="91"/>
      <c r="B73" s="74" t="s">
        <v>8</v>
      </c>
      <c r="C73" s="22"/>
      <c r="D73" s="161"/>
      <c r="E73" s="162"/>
      <c r="F73" s="163">
        <f>F68</f>
        <v>4946.6000000000004</v>
      </c>
      <c r="G73" s="4"/>
    </row>
    <row r="74" spans="1:7" s="1" customFormat="1" ht="12.75" customHeight="1" x14ac:dyDescent="0.2">
      <c r="A74" s="181"/>
      <c r="B74" s="187"/>
      <c r="C74" s="183"/>
      <c r="D74" s="184"/>
      <c r="E74" s="188"/>
      <c r="F74" s="152">
        <f>E74-D74+F73</f>
        <v>4946.6000000000004</v>
      </c>
      <c r="G74" s="4"/>
    </row>
    <row r="75" spans="1:7" s="1" customFormat="1" ht="12.75" customHeight="1" x14ac:dyDescent="0.2">
      <c r="A75" s="181"/>
      <c r="B75" s="187"/>
      <c r="C75" s="183"/>
      <c r="D75" s="184"/>
      <c r="E75" s="188"/>
      <c r="F75" s="152">
        <f>E75-D75+F74</f>
        <v>4946.6000000000004</v>
      </c>
      <c r="G75" s="4"/>
    </row>
    <row r="76" spans="1:7" x14ac:dyDescent="0.2">
      <c r="A76" s="181"/>
      <c r="B76" s="187"/>
      <c r="C76" s="183"/>
      <c r="D76" s="184"/>
      <c r="E76" s="185"/>
      <c r="F76" s="152">
        <f>E76-D76+F75</f>
        <v>4946.6000000000004</v>
      </c>
    </row>
    <row r="77" spans="1:7" x14ac:dyDescent="0.2">
      <c r="A77" s="181"/>
      <c r="B77" s="187"/>
      <c r="C77" s="183"/>
      <c r="D77" s="184"/>
      <c r="E77" s="185"/>
      <c r="F77" s="152">
        <f>E77-D77+F76</f>
        <v>4946.6000000000004</v>
      </c>
    </row>
    <row r="78" spans="1:7" x14ac:dyDescent="0.2">
      <c r="A78" s="92"/>
      <c r="B78" s="30" t="s">
        <v>9</v>
      </c>
      <c r="C78" s="31"/>
      <c r="D78" s="153">
        <f>SUM(D74:D77)</f>
        <v>0</v>
      </c>
      <c r="E78" s="154">
        <f>SUM(E74:E77)</f>
        <v>0</v>
      </c>
      <c r="F78" s="152"/>
    </row>
    <row r="79" spans="1:7" s="1" customFormat="1" ht="15.75" x14ac:dyDescent="0.25">
      <c r="A79" s="75"/>
      <c r="B79" s="32"/>
      <c r="C79" s="26"/>
      <c r="D79" s="156"/>
      <c r="E79" s="157"/>
      <c r="F79" s="157"/>
      <c r="G79" s="4"/>
    </row>
    <row r="80" spans="1:7" s="1" customFormat="1" ht="15.75" x14ac:dyDescent="0.25">
      <c r="A80" s="87"/>
      <c r="B80" s="32"/>
      <c r="C80" s="26"/>
      <c r="D80" s="156"/>
      <c r="E80" s="157"/>
      <c r="F80" s="157"/>
      <c r="G80" s="4"/>
    </row>
    <row r="81" spans="1:7" s="1" customFormat="1" ht="15.75" x14ac:dyDescent="0.25">
      <c r="A81" s="90">
        <f>'Chart of Accounts'!A14</f>
        <v>4009</v>
      </c>
      <c r="B81" s="90" t="str">
        <f>'Chart of Accounts'!B14</f>
        <v>Income 9</v>
      </c>
      <c r="C81" s="8"/>
      <c r="D81" s="156"/>
      <c r="E81" s="157"/>
      <c r="F81" s="160"/>
      <c r="G81" s="4"/>
    </row>
    <row r="82" spans="1:7" s="1" customFormat="1" x14ac:dyDescent="0.2">
      <c r="A82" s="91"/>
      <c r="B82" s="74" t="s">
        <v>8</v>
      </c>
      <c r="C82" s="22"/>
      <c r="D82" s="161"/>
      <c r="E82" s="162"/>
      <c r="F82" s="163">
        <f>F77</f>
        <v>4946.6000000000004</v>
      </c>
      <c r="G82" s="4"/>
    </row>
    <row r="83" spans="1:7" s="1" customFormat="1" ht="12.75" customHeight="1" x14ac:dyDescent="0.2">
      <c r="A83" s="181"/>
      <c r="B83" s="187"/>
      <c r="C83" s="183"/>
      <c r="D83" s="184"/>
      <c r="E83" s="188"/>
      <c r="F83" s="152">
        <f>E83-D83+F82</f>
        <v>4946.6000000000004</v>
      </c>
      <c r="G83" s="4"/>
    </row>
    <row r="84" spans="1:7" s="1" customFormat="1" ht="12.75" customHeight="1" x14ac:dyDescent="0.2">
      <c r="A84" s="181"/>
      <c r="B84" s="187"/>
      <c r="C84" s="183"/>
      <c r="D84" s="184"/>
      <c r="E84" s="188"/>
      <c r="F84" s="152">
        <f>E84-D84+F83</f>
        <v>4946.6000000000004</v>
      </c>
      <c r="G84" s="4"/>
    </row>
    <row r="85" spans="1:7" s="1" customFormat="1" x14ac:dyDescent="0.2">
      <c r="A85" s="181"/>
      <c r="B85" s="187"/>
      <c r="C85" s="183"/>
      <c r="D85" s="184"/>
      <c r="E85" s="185"/>
      <c r="F85" s="152">
        <f>E85-D85+F84</f>
        <v>4946.6000000000004</v>
      </c>
      <c r="G85" s="4"/>
    </row>
    <row r="86" spans="1:7" s="1" customFormat="1" x14ac:dyDescent="0.2">
      <c r="A86" s="181"/>
      <c r="B86" s="187"/>
      <c r="C86" s="183"/>
      <c r="D86" s="184"/>
      <c r="E86" s="185"/>
      <c r="F86" s="152">
        <f>E86-D86+F85</f>
        <v>4946.6000000000004</v>
      </c>
      <c r="G86" s="4"/>
    </row>
    <row r="87" spans="1:7" s="1" customFormat="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4946.6000000000004</v>
      </c>
      <c r="G92" s="4"/>
    </row>
    <row r="93" spans="1:7" s="1" customFormat="1" ht="12.75" customHeight="1" x14ac:dyDescent="0.2">
      <c r="A93" s="189"/>
      <c r="B93" s="190"/>
      <c r="C93" s="183"/>
      <c r="D93" s="184"/>
      <c r="E93" s="188"/>
      <c r="F93" s="152">
        <f>E93-D93+F92</f>
        <v>4946.6000000000004</v>
      </c>
      <c r="G93" s="4"/>
    </row>
    <row r="94" spans="1:7" s="1" customFormat="1" ht="12.75" customHeight="1" x14ac:dyDescent="0.2">
      <c r="A94" s="189"/>
      <c r="B94" s="187"/>
      <c r="C94" s="183"/>
      <c r="D94" s="184"/>
      <c r="E94" s="188"/>
      <c r="F94" s="152">
        <f>E94-D94+F93</f>
        <v>4946.6000000000004</v>
      </c>
      <c r="G94" s="4"/>
    </row>
    <row r="95" spans="1:7" s="1" customFormat="1" x14ac:dyDescent="0.2">
      <c r="A95" s="189"/>
      <c r="B95" s="187"/>
      <c r="C95" s="183"/>
      <c r="D95" s="184"/>
      <c r="E95" s="185"/>
      <c r="F95" s="152">
        <f>E95-D95+F94</f>
        <v>4946.6000000000004</v>
      </c>
      <c r="G95" s="4"/>
    </row>
    <row r="96" spans="1:7" s="1" customFormat="1" x14ac:dyDescent="0.2">
      <c r="A96" s="189"/>
      <c r="B96" s="187"/>
      <c r="C96" s="183"/>
      <c r="D96" s="184"/>
      <c r="E96" s="185"/>
      <c r="F96" s="152">
        <f>E96-D96+F95</f>
        <v>4946.6000000000004</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4946.6000000000004</v>
      </c>
      <c r="G101" s="4"/>
    </row>
    <row r="102" spans="1:7" s="1" customFormat="1" ht="12.75" customHeight="1" x14ac:dyDescent="0.2">
      <c r="A102" s="189"/>
      <c r="B102" s="187"/>
      <c r="C102" s="183"/>
      <c r="D102" s="184"/>
      <c r="E102" s="188"/>
      <c r="F102" s="152">
        <f>E102-D102+F101</f>
        <v>4946.6000000000004</v>
      </c>
      <c r="G102" s="4"/>
    </row>
    <row r="103" spans="1:7" s="1" customFormat="1" ht="12.75" customHeight="1" x14ac:dyDescent="0.2">
      <c r="A103" s="189"/>
      <c r="B103" s="187"/>
      <c r="C103" s="183"/>
      <c r="D103" s="184"/>
      <c r="E103" s="188"/>
      <c r="F103" s="152">
        <f>E103-D103+F102</f>
        <v>4946.6000000000004</v>
      </c>
      <c r="G103" s="4"/>
    </row>
    <row r="104" spans="1:7" x14ac:dyDescent="0.2">
      <c r="A104" s="189"/>
      <c r="B104" s="187"/>
      <c r="C104" s="183"/>
      <c r="D104" s="184"/>
      <c r="E104" s="185"/>
      <c r="F104" s="152">
        <f>E104-D104+F103</f>
        <v>4946.6000000000004</v>
      </c>
    </row>
    <row r="105" spans="1:7" x14ac:dyDescent="0.2">
      <c r="A105" s="189"/>
      <c r="B105" s="187"/>
      <c r="C105" s="183"/>
      <c r="D105" s="184"/>
      <c r="E105" s="185"/>
      <c r="F105" s="152">
        <f>E105-D105+F104</f>
        <v>4946.6000000000004</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4946.6000000000004</v>
      </c>
      <c r="G110" s="33"/>
    </row>
    <row r="111" spans="1:7" s="34" customFormat="1" x14ac:dyDescent="0.2">
      <c r="A111" s="189"/>
      <c r="B111" s="187"/>
      <c r="C111" s="183"/>
      <c r="D111" s="184"/>
      <c r="E111" s="188"/>
      <c r="F111" s="152">
        <f>E111-D111+F110</f>
        <v>4946.6000000000004</v>
      </c>
      <c r="G111" s="33"/>
    </row>
    <row r="112" spans="1:7" s="34" customFormat="1" x14ac:dyDescent="0.2">
      <c r="A112" s="189"/>
      <c r="B112" s="187"/>
      <c r="C112" s="183"/>
      <c r="D112" s="184"/>
      <c r="E112" s="188"/>
      <c r="F112" s="152">
        <f>E112-D112+F111</f>
        <v>4946.6000000000004</v>
      </c>
      <c r="G112" s="33"/>
    </row>
    <row r="113" spans="1:7" s="34" customFormat="1" x14ac:dyDescent="0.2">
      <c r="A113" s="189"/>
      <c r="B113" s="187"/>
      <c r="C113" s="183"/>
      <c r="D113" s="184"/>
      <c r="E113" s="185"/>
      <c r="F113" s="152">
        <f>E113-D113+F112</f>
        <v>4946.6000000000004</v>
      </c>
      <c r="G113" s="33"/>
    </row>
    <row r="114" spans="1:7" s="34" customFormat="1" x14ac:dyDescent="0.2">
      <c r="A114" s="189"/>
      <c r="B114" s="187"/>
      <c r="C114" s="183"/>
      <c r="D114" s="184"/>
      <c r="E114" s="185"/>
      <c r="F114" s="152">
        <f>E114-D114+F113</f>
        <v>4946.6000000000004</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4946.6000000000004</v>
      </c>
      <c r="G119" s="33"/>
    </row>
    <row r="120" spans="1:7" s="34" customFormat="1" x14ac:dyDescent="0.2">
      <c r="A120" s="189"/>
      <c r="B120" s="187"/>
      <c r="C120" s="183"/>
      <c r="D120" s="184"/>
      <c r="E120" s="188"/>
      <c r="F120" s="152">
        <f>E120-D120+F119</f>
        <v>4946.6000000000004</v>
      </c>
      <c r="G120" s="33"/>
    </row>
    <row r="121" spans="1:7" s="34" customFormat="1" x14ac:dyDescent="0.2">
      <c r="A121" s="189"/>
      <c r="B121" s="187"/>
      <c r="C121" s="183"/>
      <c r="D121" s="184"/>
      <c r="E121" s="188"/>
      <c r="F121" s="152">
        <f>E121-D121+F120</f>
        <v>4946.6000000000004</v>
      </c>
      <c r="G121" s="33"/>
    </row>
    <row r="122" spans="1:7" s="34" customFormat="1" x14ac:dyDescent="0.2">
      <c r="A122" s="189"/>
      <c r="B122" s="187"/>
      <c r="C122" s="183"/>
      <c r="D122" s="184"/>
      <c r="E122" s="185"/>
      <c r="F122" s="152">
        <f>E122-D122+F121</f>
        <v>4946.6000000000004</v>
      </c>
      <c r="G122" s="33"/>
    </row>
    <row r="123" spans="1:7" s="34" customFormat="1" x14ac:dyDescent="0.2">
      <c r="A123" s="189"/>
      <c r="B123" s="187"/>
      <c r="C123" s="183"/>
      <c r="D123" s="184"/>
      <c r="E123" s="185"/>
      <c r="F123" s="152">
        <f>E123-D123+F122</f>
        <v>4946.6000000000004</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4946.6000000000004</v>
      </c>
      <c r="G128" s="33"/>
    </row>
    <row r="129" spans="1:7" s="34" customFormat="1" x14ac:dyDescent="0.2">
      <c r="A129" s="189"/>
      <c r="B129" s="187"/>
      <c r="C129" s="183"/>
      <c r="D129" s="184"/>
      <c r="E129" s="188"/>
      <c r="F129" s="152">
        <f>E129-D129+F128</f>
        <v>4946.6000000000004</v>
      </c>
      <c r="G129" s="33"/>
    </row>
    <row r="130" spans="1:7" s="34" customFormat="1" x14ac:dyDescent="0.2">
      <c r="A130" s="189"/>
      <c r="B130" s="187"/>
      <c r="C130" s="183"/>
      <c r="D130" s="184"/>
      <c r="E130" s="188"/>
      <c r="F130" s="152">
        <f>E130-D130+F129</f>
        <v>4946.6000000000004</v>
      </c>
      <c r="G130" s="33"/>
    </row>
    <row r="131" spans="1:7" s="34" customFormat="1" x14ac:dyDescent="0.2">
      <c r="A131" s="189"/>
      <c r="B131" s="187"/>
      <c r="C131" s="183"/>
      <c r="D131" s="184"/>
      <c r="E131" s="185"/>
      <c r="F131" s="152">
        <f>E131-D131+F130</f>
        <v>4946.6000000000004</v>
      </c>
      <c r="G131" s="33"/>
    </row>
    <row r="132" spans="1:7" s="34" customFormat="1" x14ac:dyDescent="0.2">
      <c r="A132" s="189"/>
      <c r="B132" s="187"/>
      <c r="C132" s="183"/>
      <c r="D132" s="184"/>
      <c r="E132" s="185"/>
      <c r="F132" s="152">
        <f>E132-D132+F131</f>
        <v>4946.6000000000004</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4946.6000000000004</v>
      </c>
      <c r="G137" s="33"/>
    </row>
    <row r="138" spans="1:7" s="34" customFormat="1" x14ac:dyDescent="0.2">
      <c r="A138" s="189"/>
      <c r="B138" s="187"/>
      <c r="C138" s="183"/>
      <c r="D138" s="184"/>
      <c r="E138" s="188"/>
      <c r="F138" s="152">
        <f>E138-D138+F137</f>
        <v>4946.6000000000004</v>
      </c>
      <c r="G138" s="33"/>
    </row>
    <row r="139" spans="1:7" s="34" customFormat="1" x14ac:dyDescent="0.2">
      <c r="A139" s="189"/>
      <c r="B139" s="187"/>
      <c r="C139" s="183"/>
      <c r="D139" s="184"/>
      <c r="E139" s="188"/>
      <c r="F139" s="152">
        <f>E139-D139+F138</f>
        <v>4946.6000000000004</v>
      </c>
      <c r="G139" s="33"/>
    </row>
    <row r="140" spans="1:7" s="34" customFormat="1" x14ac:dyDescent="0.2">
      <c r="A140" s="189"/>
      <c r="B140" s="187"/>
      <c r="C140" s="183"/>
      <c r="D140" s="184"/>
      <c r="E140" s="185"/>
      <c r="F140" s="152">
        <f>E140-D140+F139</f>
        <v>4946.6000000000004</v>
      </c>
      <c r="G140" s="33"/>
    </row>
    <row r="141" spans="1:7" s="34" customFormat="1" x14ac:dyDescent="0.2">
      <c r="A141" s="189"/>
      <c r="B141" s="187"/>
      <c r="C141" s="183"/>
      <c r="D141" s="184"/>
      <c r="E141" s="185"/>
      <c r="F141" s="152">
        <f>E141-D141+F140</f>
        <v>4946.6000000000004</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4946.6000000000004</v>
      </c>
      <c r="G146" s="33"/>
    </row>
    <row r="147" spans="1:7" s="34" customFormat="1" x14ac:dyDescent="0.2">
      <c r="A147" s="189"/>
      <c r="B147" s="187"/>
      <c r="C147" s="183"/>
      <c r="D147" s="184"/>
      <c r="E147" s="188"/>
      <c r="F147" s="152">
        <f>E147-D147+F146</f>
        <v>4946.6000000000004</v>
      </c>
      <c r="G147" s="33"/>
    </row>
    <row r="148" spans="1:7" s="34" customFormat="1" x14ac:dyDescent="0.2">
      <c r="A148" s="189"/>
      <c r="B148" s="187"/>
      <c r="C148" s="183"/>
      <c r="D148" s="184"/>
      <c r="E148" s="188"/>
      <c r="F148" s="152">
        <f>E148-D148+F147</f>
        <v>4946.6000000000004</v>
      </c>
      <c r="G148" s="33"/>
    </row>
    <row r="149" spans="1:7" s="34" customFormat="1" x14ac:dyDescent="0.2">
      <c r="A149" s="189"/>
      <c r="B149" s="187"/>
      <c r="C149" s="183"/>
      <c r="D149" s="184"/>
      <c r="E149" s="185"/>
      <c r="F149" s="152">
        <f>E149-D149+F148</f>
        <v>4946.6000000000004</v>
      </c>
      <c r="G149" s="33"/>
    </row>
    <row r="150" spans="1:7" s="34" customFormat="1" x14ac:dyDescent="0.2">
      <c r="A150" s="189"/>
      <c r="B150" s="187"/>
      <c r="C150" s="183"/>
      <c r="D150" s="184"/>
      <c r="E150" s="185"/>
      <c r="F150" s="152">
        <f>E150-D150+F149</f>
        <v>4946.6000000000004</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4946.6000000000004</v>
      </c>
      <c r="G155" s="33"/>
    </row>
    <row r="156" spans="1:7" s="34" customFormat="1" x14ac:dyDescent="0.2">
      <c r="A156" s="189"/>
      <c r="B156" s="187"/>
      <c r="C156" s="183"/>
      <c r="D156" s="184"/>
      <c r="E156" s="188"/>
      <c r="F156" s="152">
        <f>E156-D156+F155</f>
        <v>4946.6000000000004</v>
      </c>
      <c r="G156" s="33"/>
    </row>
    <row r="157" spans="1:7" s="34" customFormat="1" x14ac:dyDescent="0.2">
      <c r="A157" s="189"/>
      <c r="B157" s="187"/>
      <c r="C157" s="183"/>
      <c r="D157" s="184"/>
      <c r="E157" s="188"/>
      <c r="F157" s="152">
        <f>E157-D157+F156</f>
        <v>4946.6000000000004</v>
      </c>
      <c r="G157" s="33"/>
    </row>
    <row r="158" spans="1:7" s="34" customFormat="1" x14ac:dyDescent="0.2">
      <c r="A158" s="189"/>
      <c r="B158" s="187"/>
      <c r="C158" s="183"/>
      <c r="D158" s="184"/>
      <c r="E158" s="185"/>
      <c r="F158" s="152">
        <f>E158-D158+F157</f>
        <v>4946.6000000000004</v>
      </c>
      <c r="G158" s="33"/>
    </row>
    <row r="159" spans="1:7" s="34" customFormat="1" x14ac:dyDescent="0.2">
      <c r="A159" s="189"/>
      <c r="B159" s="187"/>
      <c r="C159" s="183"/>
      <c r="D159" s="184"/>
      <c r="E159" s="185"/>
      <c r="F159" s="152">
        <f>E159-D159+F158</f>
        <v>4946.6000000000004</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4946.6000000000004</v>
      </c>
      <c r="G164" s="33"/>
    </row>
    <row r="165" spans="1:7" s="34" customFormat="1" x14ac:dyDescent="0.2">
      <c r="A165" s="189"/>
      <c r="B165" s="187"/>
      <c r="C165" s="183"/>
      <c r="D165" s="184"/>
      <c r="E165" s="188"/>
      <c r="F165" s="152">
        <f>E165-D165+F164</f>
        <v>4946.6000000000004</v>
      </c>
      <c r="G165" s="33"/>
    </row>
    <row r="166" spans="1:7" s="34" customFormat="1" x14ac:dyDescent="0.2">
      <c r="A166" s="189"/>
      <c r="B166" s="187"/>
      <c r="C166" s="183"/>
      <c r="D166" s="184"/>
      <c r="E166" s="188"/>
      <c r="F166" s="152">
        <f>E166-D166+F165</f>
        <v>4946.6000000000004</v>
      </c>
      <c r="G166" s="33"/>
    </row>
    <row r="167" spans="1:7" s="34" customFormat="1" x14ac:dyDescent="0.2">
      <c r="A167" s="189"/>
      <c r="B167" s="187"/>
      <c r="C167" s="183"/>
      <c r="D167" s="184"/>
      <c r="E167" s="185"/>
      <c r="F167" s="152">
        <f>E167-D167+F166</f>
        <v>4946.6000000000004</v>
      </c>
      <c r="G167" s="33"/>
    </row>
    <row r="168" spans="1:7" s="34" customFormat="1" x14ac:dyDescent="0.2">
      <c r="A168" s="189"/>
      <c r="B168" s="187"/>
      <c r="C168" s="183"/>
      <c r="D168" s="184"/>
      <c r="E168" s="185"/>
      <c r="F168" s="152">
        <f>E168-D168+F167</f>
        <v>4946.6000000000004</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x14ac:dyDescent="0.25">
      <c r="A172" s="86">
        <f>'Chart of Accounts'!A28</f>
        <v>5010</v>
      </c>
      <c r="B172" s="86" t="str">
        <f>'Chart of Accounts'!B28</f>
        <v>Expense 10</v>
      </c>
      <c r="C172" s="8"/>
      <c r="D172" s="156"/>
      <c r="E172" s="157"/>
      <c r="F172" s="160"/>
      <c r="G172" s="33"/>
    </row>
    <row r="173" spans="1:7" s="34" customFormat="1" x14ac:dyDescent="0.2">
      <c r="A173" s="76"/>
      <c r="B173" s="74" t="s">
        <v>8</v>
      </c>
      <c r="C173" s="22"/>
      <c r="D173" s="161"/>
      <c r="E173" s="162"/>
      <c r="F173" s="163">
        <f>F168</f>
        <v>4946.6000000000004</v>
      </c>
      <c r="G173" s="33"/>
    </row>
    <row r="174" spans="1:7" s="34" customFormat="1" x14ac:dyDescent="0.2">
      <c r="A174" s="191"/>
      <c r="B174" s="187"/>
      <c r="C174" s="183"/>
      <c r="D174" s="184"/>
      <c r="E174" s="188"/>
      <c r="F174" s="152">
        <f>E174-D174+F173</f>
        <v>4946.6000000000004</v>
      </c>
      <c r="G174" s="33"/>
    </row>
    <row r="175" spans="1:7" s="34" customFormat="1" x14ac:dyDescent="0.2">
      <c r="A175" s="191"/>
      <c r="B175" s="187"/>
      <c r="C175" s="183"/>
      <c r="D175" s="184"/>
      <c r="E175" s="188"/>
      <c r="F175" s="152">
        <f>E175-D175+F174</f>
        <v>4946.6000000000004</v>
      </c>
      <c r="G175" s="33"/>
    </row>
    <row r="176" spans="1:7" s="34" customFormat="1" x14ac:dyDescent="0.2">
      <c r="A176" s="191"/>
      <c r="B176" s="187"/>
      <c r="C176" s="183"/>
      <c r="D176" s="184"/>
      <c r="E176" s="185"/>
      <c r="F176" s="152">
        <f>E176-D176+F175</f>
        <v>4946.6000000000004</v>
      </c>
      <c r="G176" s="33"/>
    </row>
    <row r="177" spans="1:7" s="34" customFormat="1" x14ac:dyDescent="0.2">
      <c r="A177" s="191"/>
      <c r="B177" s="187"/>
      <c r="C177" s="183"/>
      <c r="D177" s="184"/>
      <c r="E177" s="185"/>
      <c r="F177" s="152">
        <f>E177-D177+F176</f>
        <v>4946.6000000000004</v>
      </c>
      <c r="G177" s="33"/>
    </row>
    <row r="178" spans="1:7" s="34" customFormat="1" x14ac:dyDescent="0.2">
      <c r="A178" s="94"/>
      <c r="B178" s="30" t="s">
        <v>9</v>
      </c>
      <c r="C178" s="31"/>
      <c r="D178" s="153">
        <f>SUM(D174:D177)</f>
        <v>0</v>
      </c>
      <c r="E178" s="154">
        <f>SUM(E174:E177)</f>
        <v>0</v>
      </c>
      <c r="F178" s="152"/>
      <c r="G178" s="33"/>
    </row>
    <row r="179" spans="1:7" s="34" customFormat="1" ht="15.75" x14ac:dyDescent="0.25">
      <c r="A179" s="75"/>
      <c r="B179" s="32"/>
      <c r="C179" s="26"/>
      <c r="D179" s="156"/>
      <c r="E179" s="157"/>
      <c r="F179" s="157"/>
      <c r="G179" s="33"/>
    </row>
    <row r="180" spans="1:7" s="34" customFormat="1" ht="15.75" x14ac:dyDescent="0.25">
      <c r="A180" s="75"/>
      <c r="B180" s="32"/>
      <c r="C180" s="26"/>
      <c r="D180" s="156"/>
      <c r="E180" s="157"/>
      <c r="F180" s="157"/>
      <c r="G180" s="33"/>
    </row>
    <row r="181" spans="1:7" s="34" customFormat="1" ht="15.75" x14ac:dyDescent="0.25">
      <c r="A181" s="86">
        <f>'Chart of Accounts'!A29</f>
        <v>5011</v>
      </c>
      <c r="B181" s="86" t="str">
        <f>'Chart of Accounts'!B29</f>
        <v>Expense 11</v>
      </c>
      <c r="C181" s="8"/>
      <c r="D181" s="156"/>
      <c r="E181" s="157"/>
      <c r="F181" s="160"/>
      <c r="G181" s="33"/>
    </row>
    <row r="182" spans="1:7" s="34" customFormat="1" x14ac:dyDescent="0.2">
      <c r="A182" s="76"/>
      <c r="B182" s="74" t="s">
        <v>8</v>
      </c>
      <c r="C182" s="22"/>
      <c r="D182" s="161"/>
      <c r="E182" s="162"/>
      <c r="F182" s="163">
        <f>F177</f>
        <v>4946.6000000000004</v>
      </c>
      <c r="G182" s="33"/>
    </row>
    <row r="183" spans="1:7" s="34" customFormat="1" x14ac:dyDescent="0.2">
      <c r="A183" s="191"/>
      <c r="B183" s="187"/>
      <c r="C183" s="183"/>
      <c r="D183" s="184"/>
      <c r="E183" s="188"/>
      <c r="F183" s="152">
        <f>E183-D183+F182</f>
        <v>4946.6000000000004</v>
      </c>
      <c r="G183" s="33"/>
    </row>
    <row r="184" spans="1:7" s="34" customFormat="1" x14ac:dyDescent="0.2">
      <c r="A184" s="191"/>
      <c r="B184" s="187"/>
      <c r="C184" s="183"/>
      <c r="D184" s="184"/>
      <c r="E184" s="188"/>
      <c r="F184" s="152">
        <f>E184-D184+F183</f>
        <v>4946.6000000000004</v>
      </c>
      <c r="G184" s="33"/>
    </row>
    <row r="185" spans="1:7" s="34" customFormat="1" x14ac:dyDescent="0.2">
      <c r="A185" s="191"/>
      <c r="B185" s="187"/>
      <c r="C185" s="183"/>
      <c r="D185" s="184"/>
      <c r="E185" s="185"/>
      <c r="F185" s="152">
        <f>E185-D185+F184</f>
        <v>4946.6000000000004</v>
      </c>
      <c r="G185" s="33"/>
    </row>
    <row r="186" spans="1:7" s="34" customFormat="1" x14ac:dyDescent="0.2">
      <c r="A186" s="191"/>
      <c r="B186" s="187"/>
      <c r="C186" s="183"/>
      <c r="D186" s="184"/>
      <c r="E186" s="185"/>
      <c r="F186" s="152">
        <f>E186-D186+F185</f>
        <v>4946.6000000000004</v>
      </c>
      <c r="G186" s="33"/>
    </row>
    <row r="187" spans="1:7" s="34" customFormat="1" x14ac:dyDescent="0.2">
      <c r="A187" s="94"/>
      <c r="B187" s="30" t="s">
        <v>9</v>
      </c>
      <c r="C187" s="31"/>
      <c r="D187" s="153">
        <f>SUM(D183:D186)</f>
        <v>0</v>
      </c>
      <c r="E187" s="154">
        <f>SUM(E183:E186)</f>
        <v>0</v>
      </c>
      <c r="F187" s="152"/>
      <c r="G187" s="33"/>
    </row>
    <row r="188" spans="1:7" s="34" customFormat="1" ht="15.75" x14ac:dyDescent="0.25">
      <c r="A188" s="75"/>
      <c r="B188" s="32"/>
      <c r="C188" s="26"/>
      <c r="D188" s="156"/>
      <c r="E188" s="157"/>
      <c r="F188" s="157"/>
      <c r="G188" s="33"/>
    </row>
    <row r="189" spans="1:7" s="34" customFormat="1" ht="15.75" x14ac:dyDescent="0.25">
      <c r="A189" s="75"/>
      <c r="B189" s="32"/>
      <c r="C189" s="26"/>
      <c r="D189" s="156"/>
      <c r="E189" s="157"/>
      <c r="F189" s="157"/>
      <c r="G189" s="33"/>
    </row>
    <row r="190" spans="1:7" s="34" customFormat="1" ht="15.75" x14ac:dyDescent="0.25">
      <c r="A190" s="86">
        <f>'Chart of Accounts'!A30</f>
        <v>5012</v>
      </c>
      <c r="B190" s="86" t="str">
        <f>'Chart of Accounts'!B30</f>
        <v>Expense 12</v>
      </c>
      <c r="C190" s="8"/>
      <c r="D190" s="156"/>
      <c r="E190" s="157"/>
      <c r="F190" s="160"/>
      <c r="G190" s="33"/>
    </row>
    <row r="191" spans="1:7" s="34" customFormat="1" x14ac:dyDescent="0.2">
      <c r="A191" s="76"/>
      <c r="B191" s="74" t="s">
        <v>8</v>
      </c>
      <c r="C191" s="22"/>
      <c r="D191" s="161"/>
      <c r="E191" s="162"/>
      <c r="F191" s="163">
        <f>F186</f>
        <v>4946.6000000000004</v>
      </c>
      <c r="G191" s="33"/>
    </row>
    <row r="192" spans="1:7" s="34" customFormat="1" x14ac:dyDescent="0.2">
      <c r="A192" s="191"/>
      <c r="B192" s="187"/>
      <c r="C192" s="183"/>
      <c r="D192" s="184"/>
      <c r="E192" s="188"/>
      <c r="F192" s="152">
        <f>E192-D192+F191</f>
        <v>4946.6000000000004</v>
      </c>
      <c r="G192" s="33"/>
    </row>
    <row r="193" spans="1:7" s="34" customFormat="1" x14ac:dyDescent="0.2">
      <c r="A193" s="191"/>
      <c r="B193" s="187"/>
      <c r="C193" s="183"/>
      <c r="D193" s="184"/>
      <c r="E193" s="188"/>
      <c r="F193" s="152">
        <f>E193-D193+F192</f>
        <v>4946.6000000000004</v>
      </c>
      <c r="G193" s="33"/>
    </row>
    <row r="194" spans="1:7" s="34" customFormat="1" x14ac:dyDescent="0.2">
      <c r="A194" s="191"/>
      <c r="B194" s="187"/>
      <c r="C194" s="183"/>
      <c r="D194" s="184"/>
      <c r="E194" s="185"/>
      <c r="F194" s="152">
        <f>E194-D194+F193</f>
        <v>4946.6000000000004</v>
      </c>
      <c r="G194" s="33"/>
    </row>
    <row r="195" spans="1:7" s="34" customFormat="1" x14ac:dyDescent="0.2">
      <c r="A195" s="191"/>
      <c r="B195" s="187"/>
      <c r="C195" s="183"/>
      <c r="D195" s="184"/>
      <c r="E195" s="185"/>
      <c r="F195" s="152">
        <f>E195-D195+F194</f>
        <v>4946.6000000000004</v>
      </c>
      <c r="G195" s="33"/>
    </row>
    <row r="196" spans="1:7" s="34" customFormat="1" x14ac:dyDescent="0.2">
      <c r="A196" s="94"/>
      <c r="B196" s="30" t="s">
        <v>9</v>
      </c>
      <c r="C196" s="31"/>
      <c r="D196" s="153">
        <f>SUM(D192:D195)</f>
        <v>0</v>
      </c>
      <c r="E196" s="154">
        <f>SUM(E192:E195)</f>
        <v>0</v>
      </c>
      <c r="F196" s="152"/>
      <c r="G196" s="33"/>
    </row>
    <row r="197" spans="1:7" s="34" customFormat="1" ht="15.75" x14ac:dyDescent="0.25">
      <c r="A197" s="75"/>
      <c r="B197" s="32"/>
      <c r="C197" s="26"/>
      <c r="D197" s="156"/>
      <c r="E197" s="157"/>
      <c r="F197" s="157"/>
      <c r="G197" s="33"/>
    </row>
    <row r="198" spans="1:7" s="34" customFormat="1" ht="15.75" x14ac:dyDescent="0.25">
      <c r="A198" s="75"/>
      <c r="B198" s="32"/>
      <c r="C198" s="26"/>
      <c r="D198" s="156"/>
      <c r="E198" s="157"/>
      <c r="F198" s="157"/>
      <c r="G198" s="33"/>
    </row>
    <row r="199" spans="1:7" s="34" customFormat="1" ht="15.75" x14ac:dyDescent="0.25">
      <c r="A199" s="95">
        <f>'Chart of Accounts'!A31</f>
        <v>5013</v>
      </c>
      <c r="B199" s="95" t="str">
        <f>'Chart of Accounts'!B31</f>
        <v>Expense 13</v>
      </c>
      <c r="C199" s="8"/>
      <c r="D199" s="156"/>
      <c r="E199" s="157"/>
      <c r="F199" s="160"/>
      <c r="G199" s="33"/>
    </row>
    <row r="200" spans="1:7" s="34" customFormat="1" x14ac:dyDescent="0.2">
      <c r="A200" s="96"/>
      <c r="B200" s="74" t="s">
        <v>8</v>
      </c>
      <c r="C200" s="22"/>
      <c r="D200" s="161"/>
      <c r="E200" s="162"/>
      <c r="F200" s="163">
        <f>F195</f>
        <v>4946.6000000000004</v>
      </c>
      <c r="G200" s="33"/>
    </row>
    <row r="201" spans="1:7" s="34" customFormat="1" x14ac:dyDescent="0.2">
      <c r="A201" s="192"/>
      <c r="B201" s="187"/>
      <c r="C201" s="183"/>
      <c r="D201" s="184"/>
      <c r="E201" s="188"/>
      <c r="F201" s="152">
        <f>E201-D201+F200</f>
        <v>4946.6000000000004</v>
      </c>
      <c r="G201" s="33"/>
    </row>
    <row r="202" spans="1:7" s="34" customFormat="1" x14ac:dyDescent="0.2">
      <c r="A202" s="192"/>
      <c r="B202" s="187"/>
      <c r="C202" s="183"/>
      <c r="D202" s="184"/>
      <c r="E202" s="188"/>
      <c r="F202" s="152">
        <f>E202-D202+F201</f>
        <v>4946.6000000000004</v>
      </c>
      <c r="G202" s="33"/>
    </row>
    <row r="203" spans="1:7" s="34" customFormat="1" x14ac:dyDescent="0.2">
      <c r="A203" s="192"/>
      <c r="B203" s="187"/>
      <c r="C203" s="183"/>
      <c r="D203" s="184"/>
      <c r="E203" s="185"/>
      <c r="F203" s="152">
        <f>E203-D203+F202</f>
        <v>4946.6000000000004</v>
      </c>
      <c r="G203" s="33"/>
    </row>
    <row r="204" spans="1:7" s="34" customFormat="1" x14ac:dyDescent="0.2">
      <c r="A204" s="192"/>
      <c r="B204" s="187"/>
      <c r="C204" s="183"/>
      <c r="D204" s="184"/>
      <c r="E204" s="185"/>
      <c r="F204" s="152">
        <f>E204-D204+F203</f>
        <v>4946.6000000000004</v>
      </c>
      <c r="G204" s="33"/>
    </row>
    <row r="205" spans="1:7" s="34" customFormat="1" x14ac:dyDescent="0.2">
      <c r="A205" s="97"/>
      <c r="B205" s="30" t="s">
        <v>9</v>
      </c>
      <c r="C205" s="31"/>
      <c r="D205" s="153">
        <f>SUM(D201:D204)</f>
        <v>0</v>
      </c>
      <c r="E205" s="154">
        <f>SUM(E201:E204)</f>
        <v>0</v>
      </c>
      <c r="F205" s="152"/>
      <c r="G205" s="33"/>
    </row>
    <row r="206" spans="1:7" s="34" customFormat="1" ht="15.75" x14ac:dyDescent="0.25">
      <c r="A206" s="75"/>
      <c r="B206" s="32"/>
      <c r="C206" s="26"/>
      <c r="D206" s="156"/>
      <c r="E206" s="157"/>
      <c r="F206" s="157"/>
      <c r="G206" s="33"/>
    </row>
    <row r="207" spans="1:7" s="34" customFormat="1" ht="15.75" x14ac:dyDescent="0.25">
      <c r="A207" s="75"/>
      <c r="B207" s="32"/>
      <c r="C207" s="26"/>
      <c r="D207" s="156"/>
      <c r="E207" s="157"/>
      <c r="F207" s="157"/>
      <c r="G207" s="33"/>
    </row>
    <row r="208" spans="1:7" s="34" customFormat="1" ht="15.75" x14ac:dyDescent="0.25">
      <c r="A208" s="95">
        <f>'Chart of Accounts'!A33</f>
        <v>5014</v>
      </c>
      <c r="B208" s="95" t="str">
        <f>'Chart of Accounts'!B33</f>
        <v>Expense 14</v>
      </c>
      <c r="C208" s="8"/>
      <c r="D208" s="156"/>
      <c r="E208" s="157"/>
      <c r="F208" s="160"/>
      <c r="G208" s="33"/>
    </row>
    <row r="209" spans="1:7" s="34" customFormat="1" x14ac:dyDescent="0.2">
      <c r="A209" s="96"/>
      <c r="B209" s="74" t="s">
        <v>8</v>
      </c>
      <c r="C209" s="22"/>
      <c r="D209" s="161"/>
      <c r="E209" s="162"/>
      <c r="F209" s="163">
        <f>F204</f>
        <v>4946.6000000000004</v>
      </c>
      <c r="G209" s="33"/>
    </row>
    <row r="210" spans="1:7" s="34" customFormat="1" x14ac:dyDescent="0.2">
      <c r="A210" s="192"/>
      <c r="B210" s="187"/>
      <c r="C210" s="183"/>
      <c r="D210" s="184"/>
      <c r="E210" s="188"/>
      <c r="F210" s="152">
        <f>E210-D210+F209</f>
        <v>4946.6000000000004</v>
      </c>
      <c r="G210" s="33"/>
    </row>
    <row r="211" spans="1:7" s="34" customFormat="1" x14ac:dyDescent="0.2">
      <c r="A211" s="192"/>
      <c r="B211" s="187"/>
      <c r="C211" s="183"/>
      <c r="D211" s="184"/>
      <c r="E211" s="188"/>
      <c r="F211" s="152">
        <f>E211-D211+F210</f>
        <v>4946.6000000000004</v>
      </c>
      <c r="G211" s="33"/>
    </row>
    <row r="212" spans="1:7" s="34" customFormat="1" x14ac:dyDescent="0.2">
      <c r="A212" s="192"/>
      <c r="B212" s="187"/>
      <c r="C212" s="183"/>
      <c r="D212" s="184"/>
      <c r="E212" s="185"/>
      <c r="F212" s="152">
        <f>E212-D212+F211</f>
        <v>4946.6000000000004</v>
      </c>
      <c r="G212" s="33"/>
    </row>
    <row r="213" spans="1:7" s="34" customFormat="1" x14ac:dyDescent="0.2">
      <c r="A213" s="192"/>
      <c r="B213" s="187"/>
      <c r="C213" s="183"/>
      <c r="D213" s="184"/>
      <c r="E213" s="185"/>
      <c r="F213" s="152">
        <f>E213-D213+F212</f>
        <v>4946.6000000000004</v>
      </c>
      <c r="G213" s="33"/>
    </row>
    <row r="214" spans="1:7" s="34" customFormat="1" x14ac:dyDescent="0.2">
      <c r="A214" s="97"/>
      <c r="B214" s="30" t="s">
        <v>9</v>
      </c>
      <c r="C214" s="31"/>
      <c r="D214" s="153">
        <f>SUM(D210:D213)</f>
        <v>0</v>
      </c>
      <c r="E214" s="154">
        <f>SUM(E210:E213)</f>
        <v>0</v>
      </c>
      <c r="F214" s="152"/>
      <c r="G214" s="33"/>
    </row>
    <row r="215" spans="1:7" s="34" customFormat="1" ht="15.75" x14ac:dyDescent="0.25">
      <c r="A215" s="75"/>
      <c r="B215" s="32"/>
      <c r="C215" s="26"/>
      <c r="D215" s="156"/>
      <c r="E215" s="157"/>
      <c r="F215" s="157"/>
      <c r="G215" s="33"/>
    </row>
    <row r="216" spans="1:7" s="34" customFormat="1" ht="15.75" x14ac:dyDescent="0.25">
      <c r="A216" s="75"/>
      <c r="B216" s="32"/>
      <c r="C216" s="26"/>
      <c r="D216" s="156"/>
      <c r="E216" s="157"/>
      <c r="F216" s="157"/>
      <c r="G216" s="33"/>
    </row>
    <row r="217" spans="1:7" s="34" customFormat="1" ht="15.75" x14ac:dyDescent="0.25">
      <c r="A217" s="95">
        <f>'Chart of Accounts'!A34</f>
        <v>5015</v>
      </c>
      <c r="B217" s="95" t="str">
        <f>'Chart of Accounts'!B34</f>
        <v>Expense 15</v>
      </c>
      <c r="C217" s="8"/>
      <c r="D217" s="156"/>
      <c r="E217" s="157"/>
      <c r="F217" s="160"/>
      <c r="G217" s="33"/>
    </row>
    <row r="218" spans="1:7" s="34" customFormat="1" x14ac:dyDescent="0.2">
      <c r="A218" s="96"/>
      <c r="B218" s="74" t="s">
        <v>8</v>
      </c>
      <c r="C218" s="22"/>
      <c r="D218" s="161"/>
      <c r="E218" s="162"/>
      <c r="F218" s="163">
        <f>F213</f>
        <v>4946.6000000000004</v>
      </c>
      <c r="G218" s="33"/>
    </row>
    <row r="219" spans="1:7" s="34" customFormat="1" x14ac:dyDescent="0.2">
      <c r="A219" s="192"/>
      <c r="B219" s="187"/>
      <c r="C219" s="183"/>
      <c r="D219" s="184"/>
      <c r="E219" s="188"/>
      <c r="F219" s="152">
        <f>E219-D219+F218</f>
        <v>4946.6000000000004</v>
      </c>
      <c r="G219" s="33"/>
    </row>
    <row r="220" spans="1:7" s="34" customFormat="1" x14ac:dyDescent="0.2">
      <c r="A220" s="192"/>
      <c r="B220" s="187"/>
      <c r="C220" s="183"/>
      <c r="D220" s="184"/>
      <c r="E220" s="188"/>
      <c r="F220" s="152">
        <f>E220-D220+F219</f>
        <v>4946.6000000000004</v>
      </c>
      <c r="G220" s="33"/>
    </row>
    <row r="221" spans="1:7" s="34" customFormat="1" x14ac:dyDescent="0.2">
      <c r="A221" s="192"/>
      <c r="B221" s="187"/>
      <c r="C221" s="183"/>
      <c r="D221" s="184"/>
      <c r="E221" s="185"/>
      <c r="F221" s="152">
        <f>E221-D221+F220</f>
        <v>4946.6000000000004</v>
      </c>
      <c r="G221" s="33"/>
    </row>
    <row r="222" spans="1:7" s="34" customFormat="1" x14ac:dyDescent="0.2">
      <c r="A222" s="192"/>
      <c r="B222" s="187"/>
      <c r="C222" s="183"/>
      <c r="D222" s="184"/>
      <c r="E222" s="185"/>
      <c r="F222" s="152">
        <f>E222-D222+F221</f>
        <v>4946.6000000000004</v>
      </c>
      <c r="G222" s="33"/>
    </row>
    <row r="223" spans="1:7" s="34" customFormat="1" x14ac:dyDescent="0.2">
      <c r="A223" s="97"/>
      <c r="B223" s="30" t="s">
        <v>9</v>
      </c>
      <c r="C223" s="31"/>
      <c r="D223" s="153">
        <f>SUM(D219:D222)</f>
        <v>0</v>
      </c>
      <c r="E223" s="154">
        <f>SUM(E219:E222)</f>
        <v>0</v>
      </c>
      <c r="F223" s="152"/>
      <c r="G223" s="33"/>
    </row>
    <row r="224" spans="1:7" s="34" customFormat="1" ht="15.75" x14ac:dyDescent="0.25">
      <c r="A224" s="75"/>
      <c r="B224" s="32"/>
      <c r="C224" s="26"/>
      <c r="D224" s="156"/>
      <c r="E224" s="157"/>
      <c r="F224" s="157"/>
      <c r="G224" s="33"/>
    </row>
    <row r="225" spans="1:7" s="34" customFormat="1" ht="15.75" x14ac:dyDescent="0.25">
      <c r="A225" s="75"/>
      <c r="B225" s="32"/>
      <c r="C225" s="26"/>
      <c r="D225" s="156"/>
      <c r="E225" s="157"/>
      <c r="F225" s="157"/>
      <c r="G225" s="33"/>
    </row>
    <row r="226" spans="1:7" s="34" customFormat="1" ht="15.75" x14ac:dyDescent="0.25">
      <c r="A226" s="95">
        <f>'Chart of Accounts'!A35</f>
        <v>5016</v>
      </c>
      <c r="B226" s="95" t="str">
        <f>'Chart of Accounts'!B35</f>
        <v>Expense 16</v>
      </c>
      <c r="C226" s="8"/>
      <c r="D226" s="156"/>
      <c r="E226" s="157"/>
      <c r="F226" s="160"/>
      <c r="G226" s="33"/>
    </row>
    <row r="227" spans="1:7" s="34" customFormat="1" x14ac:dyDescent="0.2">
      <c r="A227" s="96"/>
      <c r="B227" s="74" t="s">
        <v>8</v>
      </c>
      <c r="C227" s="22"/>
      <c r="D227" s="161"/>
      <c r="E227" s="162"/>
      <c r="F227" s="163">
        <f>F222</f>
        <v>4946.6000000000004</v>
      </c>
      <c r="G227" s="33"/>
    </row>
    <row r="228" spans="1:7" s="34" customFormat="1" x14ac:dyDescent="0.2">
      <c r="A228" s="192"/>
      <c r="B228" s="187"/>
      <c r="C228" s="183"/>
      <c r="D228" s="184"/>
      <c r="E228" s="188"/>
      <c r="F228" s="152">
        <f>E228-D228+F227</f>
        <v>4946.6000000000004</v>
      </c>
      <c r="G228" s="33"/>
    </row>
    <row r="229" spans="1:7" s="34" customFormat="1" x14ac:dyDescent="0.2">
      <c r="A229" s="192"/>
      <c r="B229" s="187"/>
      <c r="C229" s="183"/>
      <c r="D229" s="184"/>
      <c r="E229" s="188"/>
      <c r="F229" s="152">
        <f>E229-D229+F228</f>
        <v>4946.6000000000004</v>
      </c>
      <c r="G229" s="33"/>
    </row>
    <row r="230" spans="1:7" s="34" customFormat="1" x14ac:dyDescent="0.2">
      <c r="A230" s="192"/>
      <c r="B230" s="187"/>
      <c r="C230" s="183"/>
      <c r="D230" s="184"/>
      <c r="E230" s="185"/>
      <c r="F230" s="152">
        <f>E230-D230+F229</f>
        <v>4946.6000000000004</v>
      </c>
      <c r="G230" s="33"/>
    </row>
    <row r="231" spans="1:7" s="34" customFormat="1" x14ac:dyDescent="0.2">
      <c r="A231" s="192"/>
      <c r="B231" s="187"/>
      <c r="C231" s="183"/>
      <c r="D231" s="184"/>
      <c r="E231" s="185"/>
      <c r="F231" s="152">
        <f>E231-D231+F230</f>
        <v>4946.6000000000004</v>
      </c>
      <c r="G231" s="33"/>
    </row>
    <row r="232" spans="1:7" s="34" customFormat="1" x14ac:dyDescent="0.2">
      <c r="A232" s="97"/>
      <c r="B232" s="30" t="s">
        <v>9</v>
      </c>
      <c r="C232" s="31"/>
      <c r="D232" s="153">
        <f>SUM(D228:D231)</f>
        <v>0</v>
      </c>
      <c r="E232" s="154">
        <f>SUM(E228:E231)</f>
        <v>0</v>
      </c>
      <c r="F232" s="152"/>
      <c r="G232" s="33"/>
    </row>
    <row r="233" spans="1:7" s="34" customFormat="1" ht="15.75" x14ac:dyDescent="0.25">
      <c r="A233" s="75"/>
      <c r="B233" s="32"/>
      <c r="C233" s="26"/>
      <c r="D233" s="156"/>
      <c r="E233" s="157"/>
      <c r="F233" s="157"/>
      <c r="G233" s="33"/>
    </row>
    <row r="234" spans="1:7" s="34" customFormat="1" ht="15.75" x14ac:dyDescent="0.25">
      <c r="A234" s="75"/>
      <c r="B234" s="32"/>
      <c r="C234" s="26"/>
      <c r="D234" s="156"/>
      <c r="E234" s="157"/>
      <c r="F234" s="157"/>
      <c r="G234" s="33"/>
    </row>
    <row r="235" spans="1:7" s="34" customFormat="1" ht="15.75" x14ac:dyDescent="0.25">
      <c r="A235" s="95">
        <f>'Chart of Accounts'!A36</f>
        <v>5017</v>
      </c>
      <c r="B235" s="95" t="str">
        <f>'Chart of Accounts'!B36</f>
        <v>Expense 17</v>
      </c>
      <c r="C235" s="8"/>
      <c r="D235" s="156"/>
      <c r="E235" s="157"/>
      <c r="F235" s="160"/>
      <c r="G235" s="33"/>
    </row>
    <row r="236" spans="1:7" s="34" customFormat="1" x14ac:dyDescent="0.2">
      <c r="A236" s="96"/>
      <c r="B236" s="74" t="s">
        <v>8</v>
      </c>
      <c r="C236" s="22"/>
      <c r="D236" s="161"/>
      <c r="E236" s="162"/>
      <c r="F236" s="163">
        <f>F231</f>
        <v>4946.6000000000004</v>
      </c>
      <c r="G236" s="33"/>
    </row>
    <row r="237" spans="1:7" s="34" customFormat="1" x14ac:dyDescent="0.2">
      <c r="A237" s="192"/>
      <c r="B237" s="187"/>
      <c r="C237" s="183"/>
      <c r="D237" s="184"/>
      <c r="E237" s="188"/>
      <c r="F237" s="152">
        <f>E237-D237+F236</f>
        <v>4946.6000000000004</v>
      </c>
      <c r="G237" s="33"/>
    </row>
    <row r="238" spans="1:7" s="34" customFormat="1" x14ac:dyDescent="0.2">
      <c r="A238" s="192"/>
      <c r="B238" s="187"/>
      <c r="C238" s="183"/>
      <c r="D238" s="184"/>
      <c r="E238" s="188"/>
      <c r="F238" s="152">
        <f>E238-D238+F237</f>
        <v>4946.6000000000004</v>
      </c>
      <c r="G238" s="33"/>
    </row>
    <row r="239" spans="1:7" s="34" customFormat="1" x14ac:dyDescent="0.2">
      <c r="A239" s="192"/>
      <c r="B239" s="187"/>
      <c r="C239" s="183"/>
      <c r="D239" s="184"/>
      <c r="E239" s="185"/>
      <c r="F239" s="152">
        <f>E239-D239+F238</f>
        <v>4946.6000000000004</v>
      </c>
      <c r="G239" s="33"/>
    </row>
    <row r="240" spans="1:7" s="34" customFormat="1" x14ac:dyDescent="0.2">
      <c r="A240" s="192"/>
      <c r="B240" s="187"/>
      <c r="C240" s="183"/>
      <c r="D240" s="184"/>
      <c r="E240" s="185"/>
      <c r="F240" s="152">
        <f>E240-D240+F239</f>
        <v>4946.6000000000004</v>
      </c>
      <c r="G240" s="33"/>
    </row>
    <row r="241" spans="1:7" s="34" customFormat="1" x14ac:dyDescent="0.2">
      <c r="A241" s="97"/>
      <c r="B241" s="30" t="s">
        <v>9</v>
      </c>
      <c r="C241" s="31"/>
      <c r="D241" s="153">
        <f>SUM(D237:D240)</f>
        <v>0</v>
      </c>
      <c r="E241" s="154">
        <f>SUM(E237:E240)</f>
        <v>0</v>
      </c>
      <c r="F241" s="152"/>
      <c r="G241" s="33"/>
    </row>
    <row r="242" spans="1:7" s="34" customFormat="1" ht="15.75" x14ac:dyDescent="0.25">
      <c r="A242" s="75"/>
      <c r="B242" s="32"/>
      <c r="C242" s="26"/>
      <c r="D242" s="156"/>
      <c r="E242" s="157"/>
      <c r="F242" s="157"/>
      <c r="G242" s="33"/>
    </row>
    <row r="243" spans="1:7" s="34" customFormat="1" ht="15.75" x14ac:dyDescent="0.25">
      <c r="A243" s="75"/>
      <c r="B243" s="32"/>
      <c r="C243" s="26"/>
      <c r="D243" s="156"/>
      <c r="E243" s="157"/>
      <c r="F243" s="157"/>
      <c r="G243" s="33"/>
    </row>
    <row r="244" spans="1:7" s="34" customFormat="1" ht="15.75" x14ac:dyDescent="0.25">
      <c r="A244" s="95">
        <f>'Chart of Accounts'!A38</f>
        <v>5018</v>
      </c>
      <c r="B244" s="95" t="str">
        <f>'Chart of Accounts'!B38</f>
        <v>Expense 18</v>
      </c>
      <c r="C244" s="8"/>
      <c r="D244" s="156"/>
      <c r="E244" s="157"/>
      <c r="F244" s="160"/>
      <c r="G244" s="33"/>
    </row>
    <row r="245" spans="1:7" s="34" customFormat="1" x14ac:dyDescent="0.2">
      <c r="A245" s="96"/>
      <c r="B245" s="74" t="s">
        <v>8</v>
      </c>
      <c r="C245" s="22"/>
      <c r="D245" s="161"/>
      <c r="E245" s="162"/>
      <c r="F245" s="163">
        <f>F240</f>
        <v>4946.6000000000004</v>
      </c>
      <c r="G245" s="33"/>
    </row>
    <row r="246" spans="1:7" s="34" customFormat="1" x14ac:dyDescent="0.2">
      <c r="A246" s="192"/>
      <c r="B246" s="187"/>
      <c r="C246" s="183"/>
      <c r="D246" s="184"/>
      <c r="E246" s="188"/>
      <c r="F246" s="152">
        <f>E246-D246+F245</f>
        <v>4946.6000000000004</v>
      </c>
      <c r="G246" s="33"/>
    </row>
    <row r="247" spans="1:7" s="34" customFormat="1" x14ac:dyDescent="0.2">
      <c r="A247" s="192"/>
      <c r="B247" s="187"/>
      <c r="C247" s="183"/>
      <c r="D247" s="184"/>
      <c r="E247" s="188"/>
      <c r="F247" s="152">
        <f>E247-D247+F246</f>
        <v>4946.6000000000004</v>
      </c>
      <c r="G247" s="33"/>
    </row>
    <row r="248" spans="1:7" s="34" customFormat="1" x14ac:dyDescent="0.2">
      <c r="A248" s="192"/>
      <c r="B248" s="187"/>
      <c r="C248" s="183"/>
      <c r="D248" s="184"/>
      <c r="E248" s="185"/>
      <c r="F248" s="152">
        <f>E248-D248+F247</f>
        <v>4946.6000000000004</v>
      </c>
      <c r="G248" s="33"/>
    </row>
    <row r="249" spans="1:7" s="34" customFormat="1" x14ac:dyDescent="0.2">
      <c r="A249" s="192"/>
      <c r="B249" s="187"/>
      <c r="C249" s="183"/>
      <c r="D249" s="184"/>
      <c r="E249" s="185"/>
      <c r="F249" s="152">
        <f>E249-D249+F248</f>
        <v>4946.6000000000004</v>
      </c>
      <c r="G249" s="33"/>
    </row>
    <row r="250" spans="1:7" s="34" customFormat="1" x14ac:dyDescent="0.2">
      <c r="A250" s="97"/>
      <c r="B250" s="30" t="s">
        <v>9</v>
      </c>
      <c r="C250" s="31"/>
      <c r="D250" s="153">
        <f>SUM(D246:D249)</f>
        <v>0</v>
      </c>
      <c r="E250" s="154">
        <f>SUM(E246:E249)</f>
        <v>0</v>
      </c>
      <c r="F250" s="152"/>
      <c r="G250" s="33"/>
    </row>
    <row r="251" spans="1:7" s="34" customFormat="1" ht="15.75" x14ac:dyDescent="0.25">
      <c r="A251" s="75"/>
      <c r="B251" s="32"/>
      <c r="C251" s="26"/>
      <c r="D251" s="156"/>
      <c r="E251" s="157"/>
      <c r="F251" s="157"/>
      <c r="G251" s="33"/>
    </row>
    <row r="252" spans="1:7" s="34" customFormat="1" ht="15.75" x14ac:dyDescent="0.25">
      <c r="A252" s="75"/>
      <c r="B252" s="32"/>
      <c r="C252" s="26"/>
      <c r="D252" s="156"/>
      <c r="E252" s="157"/>
      <c r="F252" s="157"/>
      <c r="G252" s="33"/>
    </row>
    <row r="253" spans="1:7" s="34" customFormat="1" ht="15.75" x14ac:dyDescent="0.25">
      <c r="A253" s="95">
        <f>'Chart of Accounts'!A39</f>
        <v>5019</v>
      </c>
      <c r="B253" s="95" t="str">
        <f>'Chart of Accounts'!B39</f>
        <v>Expense 19</v>
      </c>
      <c r="C253" s="8"/>
      <c r="D253" s="156"/>
      <c r="E253" s="157"/>
      <c r="F253" s="160"/>
      <c r="G253" s="33"/>
    </row>
    <row r="254" spans="1:7" s="34" customFormat="1" x14ac:dyDescent="0.2">
      <c r="A254" s="96"/>
      <c r="B254" s="74" t="s">
        <v>8</v>
      </c>
      <c r="C254" s="22"/>
      <c r="D254" s="161"/>
      <c r="E254" s="162"/>
      <c r="F254" s="163">
        <f>F249</f>
        <v>4946.6000000000004</v>
      </c>
      <c r="G254" s="33"/>
    </row>
    <row r="255" spans="1:7" s="34" customFormat="1" x14ac:dyDescent="0.2">
      <c r="A255" s="192"/>
      <c r="B255" s="187"/>
      <c r="C255" s="183"/>
      <c r="D255" s="184"/>
      <c r="E255" s="188"/>
      <c r="F255" s="152">
        <f>E255-D255+F254</f>
        <v>4946.6000000000004</v>
      </c>
      <c r="G255" s="33"/>
    </row>
    <row r="256" spans="1:7" s="34" customFormat="1" x14ac:dyDescent="0.2">
      <c r="A256" s="192"/>
      <c r="B256" s="187"/>
      <c r="C256" s="183"/>
      <c r="D256" s="184"/>
      <c r="E256" s="188"/>
      <c r="F256" s="152">
        <f>E256-D256+F255</f>
        <v>4946.6000000000004</v>
      </c>
      <c r="G256" s="33"/>
    </row>
    <row r="257" spans="1:7" s="34" customFormat="1" x14ac:dyDescent="0.2">
      <c r="A257" s="192"/>
      <c r="B257" s="187"/>
      <c r="C257" s="183"/>
      <c r="D257" s="184"/>
      <c r="E257" s="185"/>
      <c r="F257" s="152">
        <f>E257-D257+F256</f>
        <v>4946.6000000000004</v>
      </c>
      <c r="G257" s="33"/>
    </row>
    <row r="258" spans="1:7" s="34" customFormat="1" x14ac:dyDescent="0.2">
      <c r="A258" s="192"/>
      <c r="B258" s="187"/>
      <c r="C258" s="183"/>
      <c r="D258" s="184"/>
      <c r="E258" s="185"/>
      <c r="F258" s="152">
        <f>E258-D258+F257</f>
        <v>4946.6000000000004</v>
      </c>
      <c r="G258" s="33"/>
    </row>
    <row r="259" spans="1:7" s="34" customFormat="1" x14ac:dyDescent="0.2">
      <c r="A259" s="97"/>
      <c r="B259" s="30" t="s">
        <v>9</v>
      </c>
      <c r="C259" s="31"/>
      <c r="D259" s="153">
        <f>SUM(D255:D258)</f>
        <v>0</v>
      </c>
      <c r="E259" s="154">
        <f>SUM(E255:E258)</f>
        <v>0</v>
      </c>
      <c r="F259" s="152"/>
      <c r="G259" s="33"/>
    </row>
    <row r="260" spans="1:7" s="34" customFormat="1" ht="15.75" x14ac:dyDescent="0.25">
      <c r="A260" s="75"/>
      <c r="B260" s="32"/>
      <c r="C260" s="26"/>
      <c r="D260" s="156"/>
      <c r="E260" s="157"/>
      <c r="F260" s="157"/>
      <c r="G260" s="33"/>
    </row>
    <row r="261" spans="1:7" s="34" customFormat="1" ht="15.75" x14ac:dyDescent="0.25">
      <c r="A261" s="75"/>
      <c r="B261" s="32"/>
      <c r="C261" s="26"/>
      <c r="D261" s="156"/>
      <c r="E261" s="157"/>
      <c r="F261" s="157"/>
      <c r="G261" s="33"/>
    </row>
    <row r="262" spans="1:7" s="34" customFormat="1" ht="15.75" x14ac:dyDescent="0.25">
      <c r="A262" s="98">
        <f>'Chart of Accounts'!A40</f>
        <v>5020</v>
      </c>
      <c r="B262" s="98" t="str">
        <f>'Chart of Accounts'!B40</f>
        <v>Expense 20</v>
      </c>
      <c r="C262" s="8"/>
      <c r="D262" s="156"/>
      <c r="E262" s="157"/>
      <c r="F262" s="160"/>
      <c r="G262" s="33"/>
    </row>
    <row r="263" spans="1:7" s="34" customFormat="1" x14ac:dyDescent="0.2">
      <c r="A263" s="99"/>
      <c r="B263" s="74" t="s">
        <v>8</v>
      </c>
      <c r="C263" s="22"/>
      <c r="D263" s="161"/>
      <c r="E263" s="162"/>
      <c r="F263" s="163">
        <f>F258</f>
        <v>4946.6000000000004</v>
      </c>
      <c r="G263" s="33"/>
    </row>
    <row r="264" spans="1:7" s="34" customFormat="1" x14ac:dyDescent="0.2">
      <c r="A264" s="193"/>
      <c r="B264" s="187"/>
      <c r="C264" s="183"/>
      <c r="D264" s="184"/>
      <c r="E264" s="188"/>
      <c r="F264" s="152">
        <f>E264-D264+F263</f>
        <v>4946.6000000000004</v>
      </c>
      <c r="G264" s="33"/>
    </row>
    <row r="265" spans="1:7" s="34" customFormat="1" x14ac:dyDescent="0.2">
      <c r="A265" s="193"/>
      <c r="B265" s="187"/>
      <c r="C265" s="183"/>
      <c r="D265" s="184"/>
      <c r="E265" s="188"/>
      <c r="F265" s="152">
        <f>E265-D265+F264</f>
        <v>4946.6000000000004</v>
      </c>
      <c r="G265" s="33"/>
    </row>
    <row r="266" spans="1:7" s="34" customFormat="1" x14ac:dyDescent="0.2">
      <c r="A266" s="193"/>
      <c r="B266" s="187"/>
      <c r="C266" s="183"/>
      <c r="D266" s="184"/>
      <c r="E266" s="185"/>
      <c r="F266" s="152">
        <f>E266-D266+F265</f>
        <v>4946.6000000000004</v>
      </c>
      <c r="G266" s="33"/>
    </row>
    <row r="267" spans="1:7" s="34" customFormat="1" x14ac:dyDescent="0.2">
      <c r="A267" s="193"/>
      <c r="B267" s="187"/>
      <c r="C267" s="183"/>
      <c r="D267" s="184"/>
      <c r="E267" s="185"/>
      <c r="F267" s="152">
        <f>E267-D267+F266</f>
        <v>4946.6000000000004</v>
      </c>
      <c r="G267" s="33"/>
    </row>
    <row r="268" spans="1:7" s="34" customFormat="1" x14ac:dyDescent="0.2">
      <c r="A268" s="100"/>
      <c r="B268" s="30" t="s">
        <v>9</v>
      </c>
      <c r="C268" s="31"/>
      <c r="D268" s="153">
        <f>SUM(D264:D267)</f>
        <v>0</v>
      </c>
      <c r="E268" s="154">
        <f>SUM(E264:E267)</f>
        <v>0</v>
      </c>
      <c r="F268" s="152"/>
      <c r="G268" s="33"/>
    </row>
    <row r="269" spans="1:7" s="34" customFormat="1" ht="15.75" x14ac:dyDescent="0.25">
      <c r="A269" s="75"/>
      <c r="B269" s="32"/>
      <c r="C269" s="26"/>
      <c r="D269" s="156"/>
      <c r="E269" s="157"/>
      <c r="F269" s="157"/>
      <c r="G269" s="33"/>
    </row>
    <row r="270" spans="1:7" s="34" customFormat="1" ht="15.75" x14ac:dyDescent="0.25">
      <c r="A270" s="75"/>
      <c r="B270" s="32"/>
      <c r="C270" s="26"/>
      <c r="D270" s="156"/>
      <c r="E270" s="157"/>
      <c r="F270" s="157"/>
      <c r="G270" s="33"/>
    </row>
    <row r="271" spans="1:7" s="34" customFormat="1" ht="15.75" x14ac:dyDescent="0.25">
      <c r="A271" s="98">
        <f>'Chart of Accounts'!A41</f>
        <v>5021</v>
      </c>
      <c r="B271" s="98" t="str">
        <f>'Chart of Accounts'!B41</f>
        <v>Expense 21</v>
      </c>
      <c r="C271" s="8"/>
      <c r="D271" s="156"/>
      <c r="E271" s="157"/>
      <c r="F271" s="160"/>
      <c r="G271" s="33"/>
    </row>
    <row r="272" spans="1:7" s="34" customFormat="1" x14ac:dyDescent="0.2">
      <c r="A272" s="99"/>
      <c r="B272" s="74" t="s">
        <v>8</v>
      </c>
      <c r="C272" s="22"/>
      <c r="D272" s="161"/>
      <c r="E272" s="162"/>
      <c r="F272" s="163">
        <f>F267</f>
        <v>4946.6000000000004</v>
      </c>
      <c r="G272" s="33"/>
    </row>
    <row r="273" spans="1:7" s="34" customFormat="1" x14ac:dyDescent="0.2">
      <c r="A273" s="193"/>
      <c r="B273" s="187"/>
      <c r="C273" s="183"/>
      <c r="D273" s="184"/>
      <c r="E273" s="188"/>
      <c r="F273" s="152">
        <f>E273-D273+F272</f>
        <v>4946.6000000000004</v>
      </c>
      <c r="G273" s="33"/>
    </row>
    <row r="274" spans="1:7" s="34" customFormat="1" x14ac:dyDescent="0.2">
      <c r="A274" s="193"/>
      <c r="B274" s="187"/>
      <c r="C274" s="183"/>
      <c r="D274" s="184"/>
      <c r="E274" s="188"/>
      <c r="F274" s="152">
        <f>E274-D274+F273</f>
        <v>4946.6000000000004</v>
      </c>
      <c r="G274" s="33"/>
    </row>
    <row r="275" spans="1:7" s="34" customFormat="1" x14ac:dyDescent="0.2">
      <c r="A275" s="193"/>
      <c r="B275" s="187"/>
      <c r="C275" s="183"/>
      <c r="D275" s="184"/>
      <c r="E275" s="185"/>
      <c r="F275" s="152">
        <f>E275-D275+F274</f>
        <v>4946.6000000000004</v>
      </c>
      <c r="G275" s="33"/>
    </row>
    <row r="276" spans="1:7" s="34" customFormat="1" x14ac:dyDescent="0.2">
      <c r="A276" s="193"/>
      <c r="B276" s="187"/>
      <c r="C276" s="183"/>
      <c r="D276" s="184"/>
      <c r="E276" s="185"/>
      <c r="F276" s="152">
        <f>E276-D276+F275</f>
        <v>4946.6000000000004</v>
      </c>
      <c r="G276" s="33"/>
    </row>
    <row r="277" spans="1:7" s="34" customFormat="1" x14ac:dyDescent="0.2">
      <c r="A277" s="100"/>
      <c r="B277" s="30" t="s">
        <v>9</v>
      </c>
      <c r="C277" s="31"/>
      <c r="D277" s="153">
        <f>SUM(D273:D276)</f>
        <v>0</v>
      </c>
      <c r="E277" s="154">
        <f>SUM(E273:E276)</f>
        <v>0</v>
      </c>
      <c r="F277" s="152"/>
      <c r="G277" s="33"/>
    </row>
    <row r="278" spans="1:7" s="34" customFormat="1" ht="15.75" x14ac:dyDescent="0.25">
      <c r="A278" s="75"/>
      <c r="B278" s="32"/>
      <c r="C278" s="26"/>
      <c r="D278" s="156"/>
      <c r="E278" s="157"/>
      <c r="F278" s="157"/>
      <c r="G278" s="33"/>
    </row>
    <row r="279" spans="1:7" s="34" customFormat="1" ht="15.75" x14ac:dyDescent="0.25">
      <c r="A279" s="75"/>
      <c r="B279" s="32"/>
      <c r="C279" s="26"/>
      <c r="D279" s="156"/>
      <c r="E279" s="157"/>
      <c r="F279" s="157"/>
      <c r="G279" s="33"/>
    </row>
    <row r="280" spans="1:7" s="34" customFormat="1" ht="15.75" x14ac:dyDescent="0.25">
      <c r="A280" s="101">
        <f>'Chart of Accounts'!A42</f>
        <v>5022</v>
      </c>
      <c r="B280" s="101" t="str">
        <f>'Chart of Accounts'!B42</f>
        <v>Expense 22</v>
      </c>
      <c r="C280" s="8"/>
      <c r="D280" s="156"/>
      <c r="E280" s="157"/>
      <c r="F280" s="160"/>
      <c r="G280" s="33"/>
    </row>
    <row r="281" spans="1:7" s="34" customFormat="1" x14ac:dyDescent="0.2">
      <c r="A281" s="102"/>
      <c r="B281" s="74" t="s">
        <v>8</v>
      </c>
      <c r="C281" s="22"/>
      <c r="D281" s="161"/>
      <c r="E281" s="162"/>
      <c r="F281" s="163">
        <f>F276</f>
        <v>4946.6000000000004</v>
      </c>
      <c r="G281" s="33"/>
    </row>
    <row r="282" spans="1:7" s="34" customFormat="1" x14ac:dyDescent="0.2">
      <c r="A282" s="194"/>
      <c r="B282" s="187"/>
      <c r="C282" s="183"/>
      <c r="D282" s="184"/>
      <c r="E282" s="188"/>
      <c r="F282" s="152">
        <f>E282-D282+F281</f>
        <v>4946.6000000000004</v>
      </c>
      <c r="G282" s="33"/>
    </row>
    <row r="283" spans="1:7" s="34" customFormat="1" x14ac:dyDescent="0.2">
      <c r="A283" s="194"/>
      <c r="B283" s="187"/>
      <c r="C283" s="183"/>
      <c r="D283" s="184"/>
      <c r="E283" s="188"/>
      <c r="F283" s="152">
        <f>E283-D283+F282</f>
        <v>4946.6000000000004</v>
      </c>
      <c r="G283" s="33"/>
    </row>
    <row r="284" spans="1:7" s="34" customFormat="1" x14ac:dyDescent="0.2">
      <c r="A284" s="194"/>
      <c r="B284" s="187"/>
      <c r="C284" s="183"/>
      <c r="D284" s="184"/>
      <c r="E284" s="185"/>
      <c r="F284" s="152">
        <f>E284-D284+F283</f>
        <v>4946.6000000000004</v>
      </c>
      <c r="G284" s="33"/>
    </row>
    <row r="285" spans="1:7" s="34" customFormat="1" x14ac:dyDescent="0.2">
      <c r="A285" s="194"/>
      <c r="B285" s="187"/>
      <c r="C285" s="183"/>
      <c r="D285" s="184"/>
      <c r="E285" s="185"/>
      <c r="F285" s="152">
        <f>E285-D285+F284</f>
        <v>4946.6000000000004</v>
      </c>
      <c r="G285" s="33"/>
    </row>
    <row r="286" spans="1:7" s="34" customFormat="1" x14ac:dyDescent="0.2">
      <c r="A286" s="103"/>
      <c r="B286" s="30" t="s">
        <v>9</v>
      </c>
      <c r="C286" s="31"/>
      <c r="D286" s="153">
        <f>SUM(D282:D285)</f>
        <v>0</v>
      </c>
      <c r="E286" s="154">
        <f>SUM(E282:E285)</f>
        <v>0</v>
      </c>
      <c r="F286" s="152"/>
      <c r="G286" s="33"/>
    </row>
    <row r="287" spans="1:7" s="34" customFormat="1" ht="15.75" x14ac:dyDescent="0.25">
      <c r="A287" s="75"/>
      <c r="B287" s="32"/>
      <c r="C287" s="26"/>
      <c r="D287" s="156"/>
      <c r="E287" s="157"/>
      <c r="F287" s="157"/>
      <c r="G287" s="33"/>
    </row>
    <row r="288" spans="1:7" s="34" customFormat="1" ht="15.75" x14ac:dyDescent="0.25">
      <c r="A288" s="75"/>
      <c r="B288" s="32"/>
      <c r="C288" s="26"/>
      <c r="D288" s="156"/>
      <c r="E288" s="157"/>
      <c r="F288" s="157"/>
      <c r="G288" s="33"/>
    </row>
    <row r="289" spans="1:7" s="34" customFormat="1" ht="15.75" x14ac:dyDescent="0.25">
      <c r="A289" s="101">
        <f>'Chart of Accounts'!A43</f>
        <v>5023</v>
      </c>
      <c r="B289" s="101" t="str">
        <f>'Chart of Accounts'!B43</f>
        <v>Expense 23</v>
      </c>
      <c r="C289" s="8"/>
      <c r="D289" s="156"/>
      <c r="E289" s="157"/>
      <c r="F289" s="160"/>
      <c r="G289" s="33"/>
    </row>
    <row r="290" spans="1:7" s="34" customFormat="1" x14ac:dyDescent="0.2">
      <c r="A290" s="102"/>
      <c r="B290" s="74" t="s">
        <v>8</v>
      </c>
      <c r="C290" s="22"/>
      <c r="D290" s="161"/>
      <c r="E290" s="162"/>
      <c r="F290" s="163">
        <f>F285</f>
        <v>4946.6000000000004</v>
      </c>
      <c r="G290" s="33"/>
    </row>
    <row r="291" spans="1:7" s="34" customFormat="1" x14ac:dyDescent="0.2">
      <c r="A291" s="194"/>
      <c r="B291" s="187"/>
      <c r="C291" s="183"/>
      <c r="D291" s="184"/>
      <c r="E291" s="188"/>
      <c r="F291" s="152">
        <f>E291-D291+F290</f>
        <v>4946.6000000000004</v>
      </c>
      <c r="G291" s="33"/>
    </row>
    <row r="292" spans="1:7" s="34" customFormat="1" x14ac:dyDescent="0.2">
      <c r="A292" s="194"/>
      <c r="B292" s="187"/>
      <c r="C292" s="183"/>
      <c r="D292" s="184"/>
      <c r="E292" s="188"/>
      <c r="F292" s="152">
        <f>E292-D292+F291</f>
        <v>4946.6000000000004</v>
      </c>
      <c r="G292" s="33"/>
    </row>
    <row r="293" spans="1:7" s="34" customFormat="1" x14ac:dyDescent="0.2">
      <c r="A293" s="194"/>
      <c r="B293" s="187"/>
      <c r="C293" s="183"/>
      <c r="D293" s="184"/>
      <c r="E293" s="185"/>
      <c r="F293" s="152">
        <f>E293-D293+F292</f>
        <v>4946.6000000000004</v>
      </c>
      <c r="G293" s="33"/>
    </row>
    <row r="294" spans="1:7" s="34" customFormat="1" x14ac:dyDescent="0.2">
      <c r="A294" s="194"/>
      <c r="B294" s="187"/>
      <c r="C294" s="183"/>
      <c r="D294" s="184"/>
      <c r="E294" s="185"/>
      <c r="F294" s="152">
        <f>E294-D294+F293</f>
        <v>4946.6000000000004</v>
      </c>
      <c r="G294" s="33"/>
    </row>
    <row r="295" spans="1:7" s="34" customFormat="1" x14ac:dyDescent="0.2">
      <c r="A295" s="103"/>
      <c r="B295" s="30" t="s">
        <v>9</v>
      </c>
      <c r="C295" s="31"/>
      <c r="D295" s="153">
        <f>SUM(D291:D294)</f>
        <v>0</v>
      </c>
      <c r="E295" s="154">
        <f>SUM(E291:E294)</f>
        <v>0</v>
      </c>
      <c r="F295" s="152"/>
      <c r="G295" s="33"/>
    </row>
    <row r="296" spans="1:7" s="34" customFormat="1" ht="15.75" x14ac:dyDescent="0.25">
      <c r="A296" s="75"/>
      <c r="B296" s="32"/>
      <c r="C296" s="26"/>
      <c r="D296" s="156"/>
      <c r="E296" s="157"/>
      <c r="F296" s="157"/>
      <c r="G296" s="33"/>
    </row>
    <row r="297" spans="1:7" s="34" customFormat="1" ht="15.75" x14ac:dyDescent="0.25">
      <c r="A297" s="75"/>
      <c r="B297" s="32"/>
      <c r="C297" s="26"/>
      <c r="D297" s="156"/>
      <c r="E297" s="157"/>
      <c r="F297" s="157"/>
      <c r="G297" s="33"/>
    </row>
    <row r="298" spans="1:7" s="34" customFormat="1" ht="15.75" x14ac:dyDescent="0.25">
      <c r="A298" s="101">
        <f>'Chart of Accounts'!A44</f>
        <v>5024</v>
      </c>
      <c r="B298" s="101" t="str">
        <f>'Chart of Accounts'!B44</f>
        <v>Expense 24</v>
      </c>
      <c r="C298" s="8"/>
      <c r="D298" s="156"/>
      <c r="E298" s="157"/>
      <c r="F298" s="160"/>
      <c r="G298" s="33"/>
    </row>
    <row r="299" spans="1:7" s="34" customFormat="1" x14ac:dyDescent="0.2">
      <c r="A299" s="102"/>
      <c r="B299" s="74" t="s">
        <v>8</v>
      </c>
      <c r="C299" s="22"/>
      <c r="D299" s="161"/>
      <c r="E299" s="162"/>
      <c r="F299" s="163">
        <f>F294</f>
        <v>4946.6000000000004</v>
      </c>
      <c r="G299" s="33"/>
    </row>
    <row r="300" spans="1:7" s="34" customFormat="1" x14ac:dyDescent="0.2">
      <c r="A300" s="194"/>
      <c r="B300" s="187"/>
      <c r="C300" s="183"/>
      <c r="D300" s="184"/>
      <c r="E300" s="188"/>
      <c r="F300" s="152">
        <f>E300-D300+F299</f>
        <v>4946.6000000000004</v>
      </c>
      <c r="G300" s="33"/>
    </row>
    <row r="301" spans="1:7" s="34" customFormat="1" x14ac:dyDescent="0.2">
      <c r="A301" s="194"/>
      <c r="B301" s="187"/>
      <c r="C301" s="183"/>
      <c r="D301" s="184"/>
      <c r="E301" s="188"/>
      <c r="F301" s="152">
        <f>E301-D301+F300</f>
        <v>4946.6000000000004</v>
      </c>
      <c r="G301" s="33"/>
    </row>
    <row r="302" spans="1:7" s="34" customFormat="1" x14ac:dyDescent="0.2">
      <c r="A302" s="194"/>
      <c r="B302" s="187"/>
      <c r="C302" s="183"/>
      <c r="D302" s="184"/>
      <c r="E302" s="185"/>
      <c r="F302" s="152">
        <f>E302-D302+F301</f>
        <v>4946.6000000000004</v>
      </c>
      <c r="G302" s="33"/>
    </row>
    <row r="303" spans="1:7" s="34" customFormat="1" x14ac:dyDescent="0.2">
      <c r="A303" s="194"/>
      <c r="B303" s="187"/>
      <c r="C303" s="183"/>
      <c r="D303" s="184"/>
      <c r="E303" s="185"/>
      <c r="F303" s="152">
        <f>E303-D303+F302</f>
        <v>4946.6000000000004</v>
      </c>
      <c r="G303" s="33"/>
    </row>
    <row r="304" spans="1:7" s="34" customFormat="1" x14ac:dyDescent="0.2">
      <c r="A304" s="103"/>
      <c r="B304" s="30" t="s">
        <v>9</v>
      </c>
      <c r="C304" s="31"/>
      <c r="D304" s="153">
        <f>SUM(D300:D303)</f>
        <v>0</v>
      </c>
      <c r="E304" s="154">
        <f>SUM(E300:E303)</f>
        <v>0</v>
      </c>
      <c r="F304" s="152"/>
      <c r="G304" s="33"/>
    </row>
    <row r="305" spans="1:7" s="34" customFormat="1" x14ac:dyDescent="0.2">
      <c r="A305" s="27"/>
      <c r="B305" s="28"/>
      <c r="C305" s="8"/>
      <c r="D305" s="156"/>
      <c r="E305" s="157"/>
      <c r="F305" s="160"/>
      <c r="G305" s="33"/>
    </row>
    <row r="306" spans="1:7" s="34" customFormat="1" x14ac:dyDescent="0.2">
      <c r="A306" s="27"/>
      <c r="B306" s="28"/>
      <c r="C306" s="8"/>
      <c r="D306" s="156"/>
      <c r="E306" s="157"/>
      <c r="F306" s="160"/>
      <c r="G306" s="33"/>
    </row>
    <row r="307" spans="1:7" s="34" customFormat="1" ht="15.75" x14ac:dyDescent="0.25">
      <c r="A307" s="101">
        <f>'Chart of Accounts'!A45</f>
        <v>5025</v>
      </c>
      <c r="B307" s="101" t="str">
        <f>'Chart of Accounts'!B45</f>
        <v>Expense 25</v>
      </c>
      <c r="C307" s="8"/>
      <c r="D307" s="156"/>
      <c r="E307" s="157"/>
      <c r="F307" s="160"/>
      <c r="G307" s="33"/>
    </row>
    <row r="308" spans="1:7" s="34" customFormat="1" x14ac:dyDescent="0.2">
      <c r="A308" s="102"/>
      <c r="B308" s="74" t="s">
        <v>8</v>
      </c>
      <c r="C308" s="22"/>
      <c r="D308" s="161"/>
      <c r="E308" s="162"/>
      <c r="F308" s="163">
        <f>F303</f>
        <v>4946.6000000000004</v>
      </c>
      <c r="G308" s="33"/>
    </row>
    <row r="309" spans="1:7" s="34" customFormat="1" x14ac:dyDescent="0.2">
      <c r="A309" s="194"/>
      <c r="B309" s="187"/>
      <c r="C309" s="183"/>
      <c r="D309" s="184"/>
      <c r="E309" s="188"/>
      <c r="F309" s="152">
        <f>E309-D309+F308</f>
        <v>4946.6000000000004</v>
      </c>
      <c r="G309" s="33"/>
    </row>
    <row r="310" spans="1:7" s="34" customFormat="1" x14ac:dyDescent="0.2">
      <c r="A310" s="194"/>
      <c r="B310" s="187"/>
      <c r="C310" s="183"/>
      <c r="D310" s="184"/>
      <c r="E310" s="188"/>
      <c r="F310" s="152">
        <f>E310-D310+F309</f>
        <v>4946.6000000000004</v>
      </c>
      <c r="G310" s="33"/>
    </row>
    <row r="311" spans="1:7" s="34" customFormat="1" x14ac:dyDescent="0.2">
      <c r="A311" s="194"/>
      <c r="B311" s="187"/>
      <c r="C311" s="183"/>
      <c r="D311" s="184"/>
      <c r="E311" s="185"/>
      <c r="F311" s="152">
        <f>E311-D311+F310</f>
        <v>4946.6000000000004</v>
      </c>
      <c r="G311" s="33"/>
    </row>
    <row r="312" spans="1:7" s="34" customFormat="1" x14ac:dyDescent="0.2">
      <c r="A312" s="194"/>
      <c r="B312" s="187"/>
      <c r="C312" s="183"/>
      <c r="D312" s="184"/>
      <c r="E312" s="185"/>
      <c r="F312" s="152">
        <f>E312-D312+F311</f>
        <v>4946.6000000000004</v>
      </c>
      <c r="G312" s="33"/>
    </row>
    <row r="313" spans="1:7" s="34" customFormat="1" x14ac:dyDescent="0.2">
      <c r="A313" s="103"/>
      <c r="B313" s="30" t="s">
        <v>9</v>
      </c>
      <c r="C313" s="31"/>
      <c r="D313" s="153">
        <f>SUM(D309:D312)</f>
        <v>0</v>
      </c>
      <c r="E313" s="154">
        <f>SUM(E309:E312)</f>
        <v>0</v>
      </c>
      <c r="F313" s="152"/>
      <c r="G313" s="33"/>
    </row>
    <row r="314" spans="1:7" s="34" customFormat="1" x14ac:dyDescent="0.2">
      <c r="A314" s="27"/>
      <c r="B314" s="28"/>
      <c r="C314" s="8"/>
      <c r="D314" s="156"/>
      <c r="E314" s="157"/>
      <c r="F314" s="160"/>
      <c r="G314" s="33"/>
    </row>
    <row r="315" spans="1:7" s="34" customFormat="1" x14ac:dyDescent="0.2">
      <c r="A315" s="27"/>
      <c r="B315" s="28"/>
      <c r="C315" s="8"/>
      <c r="D315" s="156"/>
      <c r="E315" s="157"/>
      <c r="F315" s="160"/>
      <c r="G315" s="33"/>
    </row>
    <row r="316" spans="1:7" ht="18" customHeight="1" x14ac:dyDescent="0.25">
      <c r="A316" s="105">
        <f>'Chart of Accounts'!A46</f>
        <v>5026</v>
      </c>
      <c r="B316" s="105" t="str">
        <f>'Chart of Accounts'!B46</f>
        <v>Expense 26</v>
      </c>
      <c r="C316" s="8"/>
      <c r="D316" s="156"/>
      <c r="E316" s="157"/>
      <c r="F316" s="160"/>
    </row>
    <row r="317" spans="1:7" s="1" customFormat="1" ht="18" customHeight="1" x14ac:dyDescent="0.2">
      <c r="A317" s="106"/>
      <c r="B317" s="74" t="s">
        <v>8</v>
      </c>
      <c r="C317" s="22"/>
      <c r="D317" s="161"/>
      <c r="E317" s="162"/>
      <c r="F317" s="163">
        <f>F312</f>
        <v>4946.6000000000004</v>
      </c>
      <c r="G317" s="4"/>
    </row>
    <row r="318" spans="1:7" s="1" customFormat="1" ht="12.75" customHeight="1" x14ac:dyDescent="0.2">
      <c r="A318" s="195"/>
      <c r="B318" s="187"/>
      <c r="C318" s="183"/>
      <c r="D318" s="184"/>
      <c r="E318" s="188"/>
      <c r="F318" s="152">
        <f>E318-D318+F317</f>
        <v>4946.6000000000004</v>
      </c>
      <c r="G318" s="4"/>
    </row>
    <row r="319" spans="1:7" s="1" customFormat="1" ht="12.75" customHeight="1" x14ac:dyDescent="0.2">
      <c r="A319" s="195"/>
      <c r="B319" s="187"/>
      <c r="C319" s="183"/>
      <c r="D319" s="184"/>
      <c r="E319" s="188"/>
      <c r="F319" s="152">
        <f t="shared" ref="F319:F328" si="0">E319-D319+F318</f>
        <v>4946.6000000000004</v>
      </c>
      <c r="G319" s="4"/>
    </row>
    <row r="320" spans="1:7" s="1" customFormat="1" ht="12.75" customHeight="1" x14ac:dyDescent="0.2">
      <c r="A320" s="195"/>
      <c r="B320" s="187"/>
      <c r="C320" s="183"/>
      <c r="D320" s="184"/>
      <c r="E320" s="188"/>
      <c r="F320" s="152">
        <f t="shared" si="0"/>
        <v>4946.6000000000004</v>
      </c>
      <c r="G320" s="4"/>
    </row>
    <row r="321" spans="1:11" s="1" customFormat="1" ht="12.75" customHeight="1" x14ac:dyDescent="0.2">
      <c r="A321" s="195"/>
      <c r="B321" s="187"/>
      <c r="C321" s="183"/>
      <c r="D321" s="184"/>
      <c r="E321" s="188"/>
      <c r="F321" s="152">
        <f t="shared" si="0"/>
        <v>4946.6000000000004</v>
      </c>
      <c r="G321" s="4"/>
    </row>
    <row r="322" spans="1:11" s="1" customFormat="1" ht="12.75" customHeight="1" x14ac:dyDescent="0.2">
      <c r="A322" s="195"/>
      <c r="B322" s="187"/>
      <c r="C322" s="183"/>
      <c r="D322" s="184"/>
      <c r="E322" s="188"/>
      <c r="F322" s="152">
        <f t="shared" si="0"/>
        <v>4946.6000000000004</v>
      </c>
      <c r="G322" s="4"/>
    </row>
    <row r="323" spans="1:11" s="1" customFormat="1" ht="12.75" customHeight="1" x14ac:dyDescent="0.2">
      <c r="A323" s="195"/>
      <c r="B323" s="187"/>
      <c r="C323" s="183"/>
      <c r="D323" s="184"/>
      <c r="E323" s="188"/>
      <c r="F323" s="152">
        <f t="shared" si="0"/>
        <v>4946.6000000000004</v>
      </c>
      <c r="G323" s="4"/>
    </row>
    <row r="324" spans="1:11" s="1" customFormat="1" ht="12.75" customHeight="1" x14ac:dyDescent="0.2">
      <c r="A324" s="195"/>
      <c r="B324" s="187"/>
      <c r="C324" s="183"/>
      <c r="D324" s="184"/>
      <c r="E324" s="188"/>
      <c r="F324" s="152">
        <f t="shared" si="0"/>
        <v>4946.6000000000004</v>
      </c>
      <c r="G324" s="4"/>
    </row>
    <row r="325" spans="1:11" s="1" customFormat="1" ht="12.75" customHeight="1" x14ac:dyDescent="0.2">
      <c r="A325" s="195"/>
      <c r="B325" s="187"/>
      <c r="C325" s="183"/>
      <c r="D325" s="184"/>
      <c r="E325" s="188"/>
      <c r="F325" s="152">
        <f t="shared" si="0"/>
        <v>4946.6000000000004</v>
      </c>
      <c r="G325" s="4"/>
    </row>
    <row r="326" spans="1:11" s="1" customFormat="1" ht="12.75" customHeight="1" x14ac:dyDescent="0.2">
      <c r="A326" s="195"/>
      <c r="B326" s="187"/>
      <c r="C326" s="183"/>
      <c r="D326" s="184"/>
      <c r="E326" s="188"/>
      <c r="F326" s="152">
        <f t="shared" si="0"/>
        <v>4946.6000000000004</v>
      </c>
      <c r="G326" s="4"/>
    </row>
    <row r="327" spans="1:11" x14ac:dyDescent="0.2">
      <c r="A327" s="195"/>
      <c r="B327" s="187"/>
      <c r="C327" s="183"/>
      <c r="D327" s="184"/>
      <c r="E327" s="185"/>
      <c r="F327" s="152">
        <f t="shared" si="0"/>
        <v>4946.6000000000004</v>
      </c>
    </row>
    <row r="328" spans="1:11" x14ac:dyDescent="0.2">
      <c r="A328" s="195"/>
      <c r="B328" s="187"/>
      <c r="C328" s="183"/>
      <c r="D328" s="184"/>
      <c r="E328" s="185"/>
      <c r="F328" s="152">
        <f t="shared" si="0"/>
        <v>4946.6000000000004</v>
      </c>
    </row>
    <row r="329" spans="1:11" s="13" customFormat="1" x14ac:dyDescent="0.2">
      <c r="A329" s="107"/>
      <c r="B329" s="30" t="s">
        <v>9</v>
      </c>
      <c r="C329" s="31"/>
      <c r="D329" s="153">
        <f>SUM(D318:D328)</f>
        <v>0</v>
      </c>
      <c r="E329" s="154">
        <f>SUM(E318:E328)</f>
        <v>0</v>
      </c>
      <c r="F329" s="152"/>
      <c r="G329" s="3"/>
    </row>
    <row r="330" spans="1:11" s="13" customFormat="1" x14ac:dyDescent="0.2">
      <c r="A330" s="27"/>
      <c r="B330" s="28"/>
      <c r="C330" s="8"/>
      <c r="D330" s="156"/>
      <c r="E330" s="157"/>
      <c r="F330" s="160"/>
      <c r="G330" s="3"/>
    </row>
    <row r="331" spans="1:11" s="34" customFormat="1" ht="15.75" x14ac:dyDescent="0.25">
      <c r="A331" s="27"/>
      <c r="B331" s="32"/>
      <c r="C331" s="26"/>
      <c r="D331" s="156"/>
      <c r="E331" s="157"/>
      <c r="F331" s="157"/>
      <c r="G331" s="33"/>
    </row>
    <row r="332" spans="1:11" ht="18" customHeight="1" x14ac:dyDescent="0.25">
      <c r="A332" s="253">
        <f>'Chart of Accounts'!A47</f>
        <v>5027</v>
      </c>
      <c r="B332" s="253" t="str">
        <f>'Chart of Accounts'!B47</f>
        <v>Expense 27</v>
      </c>
      <c r="C332" s="8"/>
      <c r="D332" s="156"/>
      <c r="E332" s="157"/>
      <c r="F332" s="160"/>
    </row>
    <row r="333" spans="1:11" s="1" customFormat="1" ht="18" customHeight="1" x14ac:dyDescent="0.2">
      <c r="A333" s="254"/>
      <c r="B333" s="74" t="s">
        <v>8</v>
      </c>
      <c r="C333" s="22"/>
      <c r="D333" s="161"/>
      <c r="E333" s="162"/>
      <c r="F333" s="163">
        <f>F328</f>
        <v>4946.6000000000004</v>
      </c>
      <c r="G333" s="4"/>
    </row>
    <row r="334" spans="1:11" s="1" customFormat="1" ht="12.75" customHeight="1" x14ac:dyDescent="0.2">
      <c r="A334" s="255"/>
      <c r="B334" s="187"/>
      <c r="C334" s="183"/>
      <c r="D334" s="184"/>
      <c r="E334" s="188"/>
      <c r="F334" s="152">
        <f>E334-D334+F333</f>
        <v>4946.6000000000004</v>
      </c>
      <c r="G334" s="4"/>
    </row>
    <row r="335" spans="1:11" s="1" customFormat="1" ht="12.75" customHeight="1" x14ac:dyDescent="0.2">
      <c r="A335" s="255"/>
      <c r="B335" s="187"/>
      <c r="C335" s="183"/>
      <c r="D335" s="184"/>
      <c r="E335" s="188"/>
      <c r="F335" s="152">
        <f>E335-D335+F334</f>
        <v>4946.6000000000004</v>
      </c>
      <c r="G335" s="4"/>
    </row>
    <row r="336" spans="1:11" ht="12.75" customHeight="1" x14ac:dyDescent="0.2">
      <c r="A336" s="255"/>
      <c r="B336" s="187"/>
      <c r="C336" s="183"/>
      <c r="D336" s="184"/>
      <c r="E336" s="185"/>
      <c r="F336" s="152">
        <f>E336-D336+F335</f>
        <v>4946.6000000000004</v>
      </c>
      <c r="K336" s="225"/>
    </row>
    <row r="337" spans="1:7" ht="12.75" customHeight="1" x14ac:dyDescent="0.2">
      <c r="A337" s="255"/>
      <c r="B337" s="187"/>
      <c r="C337" s="183"/>
      <c r="D337" s="184"/>
      <c r="E337" s="185"/>
      <c r="F337" s="152">
        <f>E337-D337+F336</f>
        <v>4946.6000000000004</v>
      </c>
    </row>
    <row r="338" spans="1:7" s="13" customFormat="1" x14ac:dyDescent="0.2">
      <c r="A338" s="256"/>
      <c r="B338" s="30" t="s">
        <v>9</v>
      </c>
      <c r="C338" s="31"/>
      <c r="D338" s="153">
        <f>SUM(D334:D337)</f>
        <v>0</v>
      </c>
      <c r="E338" s="154">
        <f>SUM(E334:E337)</f>
        <v>0</v>
      </c>
      <c r="F338" s="152"/>
      <c r="G338" s="3"/>
    </row>
    <row r="339" spans="1:7" s="13" customFormat="1" x14ac:dyDescent="0.2">
      <c r="A339" s="27"/>
      <c r="B339" s="28"/>
      <c r="C339" s="8"/>
      <c r="D339" s="156"/>
      <c r="E339" s="157"/>
      <c r="F339" s="160"/>
      <c r="G339" s="3"/>
    </row>
    <row r="340" spans="1:7" s="13" customFormat="1" x14ac:dyDescent="0.2">
      <c r="A340" s="27"/>
      <c r="B340" s="28"/>
      <c r="C340" s="8"/>
      <c r="D340" s="156"/>
      <c r="E340" s="157"/>
      <c r="F340" s="160"/>
      <c r="G340" s="3"/>
    </row>
    <row r="341" spans="1:7" s="13" customFormat="1" ht="15.75" x14ac:dyDescent="0.25">
      <c r="A341" s="253">
        <f>'Chart of Accounts'!A48</f>
        <v>5028</v>
      </c>
      <c r="B341" s="253" t="str">
        <f>'Chart of Accounts'!B48</f>
        <v>Expense 28</v>
      </c>
      <c r="C341" s="8"/>
      <c r="D341" s="156"/>
      <c r="E341" s="157"/>
      <c r="F341" s="160"/>
      <c r="G341" s="3"/>
    </row>
    <row r="342" spans="1:7" s="13" customFormat="1" x14ac:dyDescent="0.2">
      <c r="A342" s="254"/>
      <c r="B342" s="74" t="s">
        <v>8</v>
      </c>
      <c r="C342" s="22"/>
      <c r="D342" s="161"/>
      <c r="E342" s="162"/>
      <c r="F342" s="163">
        <f>F337</f>
        <v>4946.6000000000004</v>
      </c>
      <c r="G342" s="3"/>
    </row>
    <row r="343" spans="1:7" s="13" customFormat="1" x14ac:dyDescent="0.2">
      <c r="A343" s="255"/>
      <c r="B343" s="187"/>
      <c r="C343" s="183"/>
      <c r="D343" s="184"/>
      <c r="E343" s="188"/>
      <c r="F343" s="152">
        <f>E343-D343+F342</f>
        <v>4946.6000000000004</v>
      </c>
      <c r="G343" s="3"/>
    </row>
    <row r="344" spans="1:7" s="13" customFormat="1" x14ac:dyDescent="0.2">
      <c r="A344" s="255"/>
      <c r="B344" s="187"/>
      <c r="C344" s="183"/>
      <c r="D344" s="184"/>
      <c r="E344" s="188"/>
      <c r="F344" s="152">
        <f>E344-D344+F343</f>
        <v>4946.6000000000004</v>
      </c>
      <c r="G344" s="3"/>
    </row>
    <row r="345" spans="1:7" s="13" customFormat="1" x14ac:dyDescent="0.2">
      <c r="A345" s="255"/>
      <c r="B345" s="187"/>
      <c r="C345" s="183"/>
      <c r="D345" s="184"/>
      <c r="E345" s="185"/>
      <c r="F345" s="152">
        <f>E345-D345+F344</f>
        <v>4946.6000000000004</v>
      </c>
      <c r="G345" s="3"/>
    </row>
    <row r="346" spans="1:7" s="13" customFormat="1" x14ac:dyDescent="0.2">
      <c r="A346" s="255"/>
      <c r="B346" s="187"/>
      <c r="C346" s="183"/>
      <c r="D346" s="184"/>
      <c r="E346" s="185"/>
      <c r="F346" s="152">
        <f>E346-D346+F345</f>
        <v>4946.6000000000004</v>
      </c>
      <c r="G346" s="3"/>
    </row>
    <row r="347" spans="1:7" s="13" customFormat="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4946.6000000000004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0</v>
      </c>
      <c r="E351" s="166">
        <f>E15+E24+E33+E42+E51+E60+E69+E78+E87+E97+E106+E115+E124+E133+E142+E151+E160+E169+E178+E187+E196+E205+E214+E223+E232+E241+E250+E259+E268+E277+E286+E295+E304+E313+E329+E338+E347</f>
        <v>0</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4946.6000000000004</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9" tint="-0.499984740745262"/>
    <pageSetUpPr fitToPage="1"/>
  </sheetPr>
  <dimension ref="A1:G60"/>
  <sheetViews>
    <sheetView workbookViewId="0">
      <selection activeCell="P20" sqref="P20"/>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51</v>
      </c>
      <c r="B4" s="461"/>
      <c r="C4" s="461"/>
      <c r="D4" s="276"/>
      <c r="E4" s="277">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June'!G55</f>
        <v>4946.6000000000022</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'GL-JULY'!E15-'GL-JULY'!D15</f>
        <v>0</v>
      </c>
      <c r="F11" s="127"/>
      <c r="G11" s="82"/>
    </row>
    <row r="12" spans="1:7" ht="14.25" x14ac:dyDescent="0.2">
      <c r="A12" s="67"/>
      <c r="B12" s="126">
        <f>'Chart of Accounts'!A7</f>
        <v>4002</v>
      </c>
      <c r="C12" s="126" t="str">
        <f>'Chart of Accounts'!B7</f>
        <v>Swag</v>
      </c>
      <c r="D12" s="127"/>
      <c r="E12" s="128">
        <f>'GL-JULY'!E24-'GL-JULY'!D24</f>
        <v>0</v>
      </c>
      <c r="F12" s="127"/>
      <c r="G12" s="82"/>
    </row>
    <row r="13" spans="1:7" ht="14.25" x14ac:dyDescent="0.2">
      <c r="A13" s="67"/>
      <c r="B13" s="126">
        <f>'Chart of Accounts'!A8</f>
        <v>4003</v>
      </c>
      <c r="C13" s="126" t="str">
        <f>'Chart of Accounts'!B8</f>
        <v>Party Revenue (Tickets, Raffles, etc.)</v>
      </c>
      <c r="D13" s="127"/>
      <c r="E13" s="128">
        <f>'GL-JULY'!E33-'GL-JULY'!D33</f>
        <v>0</v>
      </c>
      <c r="F13" s="127"/>
      <c r="G13" s="82"/>
    </row>
    <row r="14" spans="1:7" ht="14.25" x14ac:dyDescent="0.2">
      <c r="A14" s="67"/>
      <c r="B14" s="126">
        <f>'Chart of Accounts'!A9</f>
        <v>4004</v>
      </c>
      <c r="C14" s="126" t="str">
        <f>'Chart of Accounts'!B9</f>
        <v>Income 4</v>
      </c>
      <c r="D14" s="127"/>
      <c r="E14" s="128">
        <f>'GL-JULY'!E42-'GL-JULY'!D42</f>
        <v>0</v>
      </c>
      <c r="F14" s="127"/>
      <c r="G14" s="82"/>
    </row>
    <row r="15" spans="1:7" ht="14.25" x14ac:dyDescent="0.2">
      <c r="A15" s="67"/>
      <c r="B15" s="126">
        <f>'Chart of Accounts'!A10</f>
        <v>4005</v>
      </c>
      <c r="C15" s="126" t="str">
        <f>'Chart of Accounts'!B10</f>
        <v>Income 5</v>
      </c>
      <c r="D15" s="127"/>
      <c r="E15" s="128">
        <f>'GL-JULY'!E51-'GL-JULY'!D51</f>
        <v>0</v>
      </c>
      <c r="F15" s="127"/>
      <c r="G15" s="82"/>
    </row>
    <row r="16" spans="1:7" ht="14.25" x14ac:dyDescent="0.2">
      <c r="A16" s="67"/>
      <c r="B16" s="126">
        <f>'Chart of Accounts'!A11</f>
        <v>4006</v>
      </c>
      <c r="C16" s="126" t="str">
        <f>'Chart of Accounts'!B11</f>
        <v>Income 6</v>
      </c>
      <c r="D16" s="127"/>
      <c r="E16" s="128">
        <f>'GL-JULY'!E60-'GL-JULY'!D60</f>
        <v>0</v>
      </c>
      <c r="F16" s="127"/>
      <c r="G16" s="82"/>
    </row>
    <row r="17" spans="1:7" ht="14.25" x14ac:dyDescent="0.2">
      <c r="A17" s="67"/>
      <c r="B17" s="126">
        <f>'Chart of Accounts'!A12</f>
        <v>4007</v>
      </c>
      <c r="C17" s="126" t="str">
        <f>'Chart of Accounts'!B12</f>
        <v>Income 7</v>
      </c>
      <c r="D17" s="127"/>
      <c r="E17" s="128">
        <f>'GL-JULY'!E69-'GL-JULY'!D69</f>
        <v>0</v>
      </c>
      <c r="F17" s="127"/>
      <c r="G17" s="82"/>
    </row>
    <row r="18" spans="1:7" ht="14.25" x14ac:dyDescent="0.2">
      <c r="A18" s="67"/>
      <c r="B18" s="126">
        <f>'Chart of Accounts'!A13</f>
        <v>4008</v>
      </c>
      <c r="C18" s="126" t="str">
        <f>'Chart of Accounts'!B13</f>
        <v>Income 8</v>
      </c>
      <c r="D18" s="127"/>
      <c r="E18" s="128">
        <f>'GL-JULY'!E78-'GL-JULY'!D78</f>
        <v>0</v>
      </c>
      <c r="F18" s="127"/>
      <c r="G18" s="82"/>
    </row>
    <row r="19" spans="1:7" ht="14.25" x14ac:dyDescent="0.2">
      <c r="A19" s="67"/>
      <c r="B19" s="126">
        <f>'Chart of Accounts'!A14</f>
        <v>4009</v>
      </c>
      <c r="C19" s="126" t="str">
        <f>'Chart of Accounts'!B14</f>
        <v>Income 9</v>
      </c>
      <c r="D19" s="127"/>
      <c r="E19" s="128">
        <f>'GL-JULY'!E87-'GL-JULY'!D87</f>
        <v>0</v>
      </c>
      <c r="F19" s="127"/>
      <c r="G19" s="82"/>
    </row>
    <row r="20" spans="1:7" ht="15.75" x14ac:dyDescent="0.25">
      <c r="A20" s="67"/>
      <c r="B20" s="129"/>
      <c r="C20" s="130" t="s">
        <v>6</v>
      </c>
      <c r="D20" s="131"/>
      <c r="E20" s="132"/>
      <c r="F20" s="129"/>
      <c r="G20" s="133">
        <f>SUM(E11:E19)</f>
        <v>0</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'GL-JULY'!D97-'GL-JULY'!E97</f>
        <v>0</v>
      </c>
      <c r="F23" s="124"/>
      <c r="G23" s="136"/>
    </row>
    <row r="24" spans="1:7" ht="14.25" x14ac:dyDescent="0.2">
      <c r="A24" s="67"/>
      <c r="B24" s="127">
        <f>'Chart of Accounts'!A19</f>
        <v>5002</v>
      </c>
      <c r="C24" s="127" t="str">
        <f>'Chart of Accounts'!B19</f>
        <v>International Dues</v>
      </c>
      <c r="D24" s="137"/>
      <c r="E24" s="128">
        <f>'GL-JULY'!D106-'GL-JULY'!E106</f>
        <v>0</v>
      </c>
      <c r="F24" s="124"/>
      <c r="G24" s="136"/>
    </row>
    <row r="25" spans="1:7" ht="14.25" x14ac:dyDescent="0.2">
      <c r="A25" s="67"/>
      <c r="B25" s="127">
        <f>'Chart of Accounts'!A20</f>
        <v>5003</v>
      </c>
      <c r="C25" s="127" t="str">
        <f>'Chart of Accounts'!B20</f>
        <v>Web Site</v>
      </c>
      <c r="D25" s="137"/>
      <c r="E25" s="128">
        <f>'GL-JULY'!D115-'GL-JULY'!E115</f>
        <v>0</v>
      </c>
      <c r="F25" s="124"/>
      <c r="G25" s="136"/>
    </row>
    <row r="26" spans="1:7" ht="14.25" x14ac:dyDescent="0.2">
      <c r="A26" s="67"/>
      <c r="B26" s="127">
        <f>'Chart of Accounts'!A21</f>
        <v>5004</v>
      </c>
      <c r="C26" s="127" t="str">
        <f>'Chart of Accounts'!B21</f>
        <v>P.O. Box</v>
      </c>
      <c r="D26" s="137"/>
      <c r="E26" s="128">
        <f>'GL-JULY'!D124-'GL-JULY'!E124</f>
        <v>0</v>
      </c>
      <c r="F26" s="124"/>
      <c r="G26" s="136"/>
    </row>
    <row r="27" spans="1:7" ht="14.25" x14ac:dyDescent="0.2">
      <c r="A27" s="67"/>
      <c r="B27" s="127">
        <f>'Chart of Accounts'!A22</f>
        <v>5005</v>
      </c>
      <c r="C27" s="127" t="str">
        <f>'Chart of Accounts'!B22</f>
        <v>Charitable Giving</v>
      </c>
      <c r="D27" s="137"/>
      <c r="E27" s="128">
        <f>'GL-JULY'!D133-'GL-JULY'!E133</f>
        <v>0</v>
      </c>
      <c r="F27" s="124"/>
      <c r="G27" s="136"/>
    </row>
    <row r="28" spans="1:7" ht="14.25" x14ac:dyDescent="0.2">
      <c r="A28" s="67"/>
      <c r="B28" s="127">
        <f>'Chart of Accounts'!A23</f>
        <v>5006</v>
      </c>
      <c r="C28" s="127" t="str">
        <f>'Chart of Accounts'!B23</f>
        <v>Run Expenses</v>
      </c>
      <c r="D28" s="137"/>
      <c r="E28" s="128">
        <f>'GL-JULY'!D142-'GL-JULY'!E142</f>
        <v>0</v>
      </c>
      <c r="F28" s="124"/>
      <c r="G28" s="136"/>
    </row>
    <row r="29" spans="1:7" ht="14.25" x14ac:dyDescent="0.2">
      <c r="A29" s="67"/>
      <c r="B29" s="127">
        <f>'Chart of Accounts'!A24</f>
        <v>5007</v>
      </c>
      <c r="C29" s="127" t="str">
        <f>'Chart of Accounts'!B24</f>
        <v>Shane Smith</v>
      </c>
      <c r="D29" s="137"/>
      <c r="E29" s="128">
        <f>'GL-JULY'!D151-'GL-JULY'!E151</f>
        <v>0</v>
      </c>
      <c r="F29" s="124"/>
      <c r="G29" s="136"/>
    </row>
    <row r="30" spans="1:7" ht="14.25" x14ac:dyDescent="0.2">
      <c r="A30" s="67"/>
      <c r="B30" s="127">
        <f>'Chart of Accounts'!A25</f>
        <v>5008</v>
      </c>
      <c r="C30" s="127" t="str">
        <f>'Chart of Accounts'!B25</f>
        <v>Chapter Party</v>
      </c>
      <c r="D30" s="137"/>
      <c r="E30" s="128">
        <f>'GL-JULY'!D160-'GL-JULY'!E160</f>
        <v>0</v>
      </c>
      <c r="F30" s="124"/>
      <c r="G30" s="136"/>
    </row>
    <row r="31" spans="1:7" ht="14.25" x14ac:dyDescent="0.2">
      <c r="A31" s="67"/>
      <c r="B31" s="127">
        <f>'Chart of Accounts'!A26</f>
        <v>5009</v>
      </c>
      <c r="C31" s="127" t="str">
        <f>'Chart of Accounts'!B26</f>
        <v>NY State Party</v>
      </c>
      <c r="D31" s="137"/>
      <c r="E31" s="128">
        <f>'GL-JULY'!D169-'GL-JULY'!E169</f>
        <v>0</v>
      </c>
      <c r="F31" s="124"/>
      <c r="G31" s="136"/>
    </row>
    <row r="32" spans="1:7" ht="14.25" x14ac:dyDescent="0.2">
      <c r="A32" s="67"/>
      <c r="B32" s="127">
        <f>'Chart of Accounts'!A28</f>
        <v>5010</v>
      </c>
      <c r="C32" s="127" t="str">
        <f>'Chart of Accounts'!B28</f>
        <v>Expense 10</v>
      </c>
      <c r="D32" s="137"/>
      <c r="E32" s="128">
        <f>'GL-JULY'!D178-'GL-JULY'!E178</f>
        <v>0</v>
      </c>
      <c r="F32" s="124"/>
      <c r="G32" s="136"/>
    </row>
    <row r="33" spans="1:7" ht="14.25" x14ac:dyDescent="0.2">
      <c r="A33" s="67"/>
      <c r="B33" s="127">
        <f>'Chart of Accounts'!A29</f>
        <v>5011</v>
      </c>
      <c r="C33" s="127" t="str">
        <f>'Chart of Accounts'!B29</f>
        <v>Expense 11</v>
      </c>
      <c r="D33" s="137"/>
      <c r="E33" s="128">
        <f>'GL-JULY'!D187-'GL-JULY'!E187</f>
        <v>0</v>
      </c>
      <c r="F33" s="124"/>
      <c r="G33" s="136"/>
    </row>
    <row r="34" spans="1:7" ht="14.25" x14ac:dyDescent="0.2">
      <c r="A34" s="67"/>
      <c r="B34" s="127">
        <f>'Chart of Accounts'!A30</f>
        <v>5012</v>
      </c>
      <c r="C34" s="127" t="str">
        <f>'Chart of Accounts'!B30</f>
        <v>Expense 12</v>
      </c>
      <c r="D34" s="137"/>
      <c r="E34" s="128">
        <f>'GL-JULY'!D196-'GL-JULY'!E196</f>
        <v>0</v>
      </c>
      <c r="F34" s="124"/>
      <c r="G34" s="136"/>
    </row>
    <row r="35" spans="1:7" ht="14.25" x14ac:dyDescent="0.2">
      <c r="A35" s="67"/>
      <c r="B35" s="127">
        <f>'Chart of Accounts'!A31</f>
        <v>5013</v>
      </c>
      <c r="C35" s="127" t="str">
        <f>'Chart of Accounts'!B31</f>
        <v>Expense 13</v>
      </c>
      <c r="D35" s="137"/>
      <c r="E35" s="128">
        <f>'GL-JULY'!D205-'GL-JULY'!E205</f>
        <v>0</v>
      </c>
      <c r="F35" s="124"/>
      <c r="G35" s="136"/>
    </row>
    <row r="36" spans="1:7" ht="14.25" x14ac:dyDescent="0.2">
      <c r="A36" s="67"/>
      <c r="B36" s="127">
        <f>'Chart of Accounts'!A33</f>
        <v>5014</v>
      </c>
      <c r="C36" s="127" t="str">
        <f>'Chart of Accounts'!B33</f>
        <v>Expense 14</v>
      </c>
      <c r="D36" s="137"/>
      <c r="E36" s="128">
        <f>'GL-JULY'!D214-'GL-JULY'!E214</f>
        <v>0</v>
      </c>
      <c r="F36" s="124"/>
      <c r="G36" s="136"/>
    </row>
    <row r="37" spans="1:7" ht="14.25" x14ac:dyDescent="0.2">
      <c r="A37" s="67"/>
      <c r="B37" s="127">
        <f>'Chart of Accounts'!A34</f>
        <v>5015</v>
      </c>
      <c r="C37" s="127" t="str">
        <f>'Chart of Accounts'!B34</f>
        <v>Expense 15</v>
      </c>
      <c r="D37" s="137"/>
      <c r="E37" s="128">
        <f>'GL-JULY'!D223-'GL-JULY'!E223</f>
        <v>0</v>
      </c>
      <c r="F37" s="124"/>
      <c r="G37" s="136"/>
    </row>
    <row r="38" spans="1:7" ht="14.25" x14ac:dyDescent="0.2">
      <c r="A38" s="67"/>
      <c r="B38" s="127">
        <f>'Chart of Accounts'!A35</f>
        <v>5016</v>
      </c>
      <c r="C38" s="127" t="str">
        <f>'Chart of Accounts'!B35</f>
        <v>Expense 16</v>
      </c>
      <c r="D38" s="137"/>
      <c r="E38" s="128">
        <f>'GL-JULY'!D232-'GL-JULY'!E232</f>
        <v>0</v>
      </c>
      <c r="F38" s="124"/>
      <c r="G38" s="136"/>
    </row>
    <row r="39" spans="1:7" ht="14.25" x14ac:dyDescent="0.2">
      <c r="A39" s="67"/>
      <c r="B39" s="127">
        <f>'Chart of Accounts'!A36</f>
        <v>5017</v>
      </c>
      <c r="C39" s="127" t="str">
        <f>'Chart of Accounts'!B36</f>
        <v>Expense 17</v>
      </c>
      <c r="D39" s="137"/>
      <c r="E39" s="128">
        <f>'GL-JULY'!D241-'GL-JULY'!E241</f>
        <v>0</v>
      </c>
      <c r="F39" s="124"/>
      <c r="G39" s="136"/>
    </row>
    <row r="40" spans="1:7" ht="14.25" x14ac:dyDescent="0.2">
      <c r="A40" s="67"/>
      <c r="B40" s="127">
        <f>'Chart of Accounts'!A38</f>
        <v>5018</v>
      </c>
      <c r="C40" s="127" t="str">
        <f>'Chart of Accounts'!B38</f>
        <v>Expense 18</v>
      </c>
      <c r="D40" s="137"/>
      <c r="E40" s="128">
        <f>'GL-JULY'!D250-'GL-JULY'!E250</f>
        <v>0</v>
      </c>
      <c r="F40" s="124"/>
      <c r="G40" s="136"/>
    </row>
    <row r="41" spans="1:7" ht="14.25" x14ac:dyDescent="0.2">
      <c r="A41" s="67"/>
      <c r="B41" s="127">
        <f>'Chart of Accounts'!A39</f>
        <v>5019</v>
      </c>
      <c r="C41" s="127" t="str">
        <f>'Chart of Accounts'!B39</f>
        <v>Expense 19</v>
      </c>
      <c r="D41" s="137"/>
      <c r="E41" s="128">
        <f>'GL-JULY'!D259-'GL-JULY'!E259</f>
        <v>0</v>
      </c>
      <c r="F41" s="124"/>
      <c r="G41" s="136"/>
    </row>
    <row r="42" spans="1:7" ht="14.25" x14ac:dyDescent="0.2">
      <c r="A42" s="67"/>
      <c r="B42" s="127">
        <f>'Chart of Accounts'!A40</f>
        <v>5020</v>
      </c>
      <c r="C42" s="127" t="str">
        <f>'Chart of Accounts'!B40</f>
        <v>Expense 20</v>
      </c>
      <c r="D42" s="137"/>
      <c r="E42" s="128">
        <f>'GL-JULY'!D268-'GL-JULY'!E268</f>
        <v>0</v>
      </c>
      <c r="F42" s="124"/>
      <c r="G42" s="136"/>
    </row>
    <row r="43" spans="1:7" ht="14.25" x14ac:dyDescent="0.2">
      <c r="A43" s="67"/>
      <c r="B43" s="127">
        <f>'Chart of Accounts'!A41</f>
        <v>5021</v>
      </c>
      <c r="C43" s="127" t="str">
        <f>'Chart of Accounts'!B41</f>
        <v>Expense 21</v>
      </c>
      <c r="D43" s="137"/>
      <c r="E43" s="128">
        <f>'GL-JULY'!D277-'GL-JULY'!E277</f>
        <v>0</v>
      </c>
      <c r="F43" s="124"/>
      <c r="G43" s="136"/>
    </row>
    <row r="44" spans="1:7" ht="14.25" x14ac:dyDescent="0.2">
      <c r="A44" s="67"/>
      <c r="B44" s="127">
        <f>'Chart of Accounts'!A42</f>
        <v>5022</v>
      </c>
      <c r="C44" s="127" t="str">
        <f>'Chart of Accounts'!B42</f>
        <v>Expense 22</v>
      </c>
      <c r="D44" s="137"/>
      <c r="E44" s="128">
        <f>'GL-JULY'!D286-'GL-JULY'!E286</f>
        <v>0</v>
      </c>
      <c r="F44" s="124"/>
      <c r="G44" s="136"/>
    </row>
    <row r="45" spans="1:7" ht="14.25" x14ac:dyDescent="0.2">
      <c r="A45" s="67"/>
      <c r="B45" s="127">
        <f>'Chart of Accounts'!A43</f>
        <v>5023</v>
      </c>
      <c r="C45" s="127" t="str">
        <f>'Chart of Accounts'!B43</f>
        <v>Expense 23</v>
      </c>
      <c r="D45" s="137"/>
      <c r="E45" s="128">
        <f>'GL-JULY'!D295-'GL-JULY'!E295</f>
        <v>0</v>
      </c>
      <c r="F45" s="124"/>
      <c r="G45" s="136"/>
    </row>
    <row r="46" spans="1:7" ht="14.25" x14ac:dyDescent="0.2">
      <c r="A46" s="67"/>
      <c r="B46" s="127">
        <f>'Chart of Accounts'!A44</f>
        <v>5024</v>
      </c>
      <c r="C46" s="127" t="str">
        <f>'Chart of Accounts'!B44</f>
        <v>Expense 24</v>
      </c>
      <c r="D46" s="137"/>
      <c r="E46" s="128">
        <f>'GL-JULY'!D304-'GL-JULY'!E304</f>
        <v>0</v>
      </c>
      <c r="F46" s="124"/>
      <c r="G46" s="136"/>
    </row>
    <row r="47" spans="1:7" ht="14.25" x14ac:dyDescent="0.2">
      <c r="A47" s="67"/>
      <c r="B47" s="127">
        <f>'Chart of Accounts'!A45</f>
        <v>5025</v>
      </c>
      <c r="C47" s="127" t="str">
        <f>'Chart of Accounts'!B45</f>
        <v>Expense 25</v>
      </c>
      <c r="D47" s="137"/>
      <c r="E47" s="128">
        <f>'GL-JULY'!D313-'GL-JULY'!E313</f>
        <v>0</v>
      </c>
      <c r="F47" s="124"/>
      <c r="G47" s="136"/>
    </row>
    <row r="48" spans="1:7" ht="14.25" x14ac:dyDescent="0.2">
      <c r="A48" s="67"/>
      <c r="B48" s="127">
        <f>'Chart of Accounts'!A46</f>
        <v>5026</v>
      </c>
      <c r="C48" s="127" t="str">
        <f>'Chart of Accounts'!B46</f>
        <v>Expense 26</v>
      </c>
      <c r="D48" s="137"/>
      <c r="E48" s="128">
        <f>'GL-JULY'!D329-'GL-JULY'!E329</f>
        <v>0</v>
      </c>
      <c r="F48" s="124"/>
      <c r="G48" s="136"/>
    </row>
    <row r="49" spans="1:7" ht="14.25" x14ac:dyDescent="0.2">
      <c r="A49" s="67"/>
      <c r="B49" s="127">
        <f>'Chart of Accounts'!A47</f>
        <v>5027</v>
      </c>
      <c r="C49" s="127" t="str">
        <f>'Chart of Accounts'!B47</f>
        <v>Expense 27</v>
      </c>
      <c r="D49" s="137"/>
      <c r="E49" s="128">
        <f>'GL-JULY'!D338-'GL-JULY'!E338</f>
        <v>0</v>
      </c>
      <c r="F49" s="124"/>
      <c r="G49" s="136"/>
    </row>
    <row r="50" spans="1:7" ht="14.25" x14ac:dyDescent="0.2">
      <c r="A50" s="67"/>
      <c r="B50" s="127">
        <f>'Chart of Accounts'!A48</f>
        <v>5028</v>
      </c>
      <c r="C50" s="127" t="str">
        <f>'Chart of Accounts'!B48</f>
        <v>Expense 28</v>
      </c>
      <c r="D50" s="137"/>
      <c r="E50" s="128">
        <f>'GL-JULY'!D347-'GL-JULY'!E347</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0</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C4"/>
  </mergeCells>
  <pageMargins left="0.75" right="0.75" top="1" bottom="1" header="0.5" footer="0.5"/>
  <pageSetup scale="78"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4">
    <tabColor rgb="FFFF0000"/>
    <pageSetUpPr fitToPage="1"/>
  </sheetPr>
  <dimension ref="A1:G392"/>
  <sheetViews>
    <sheetView workbookViewId="0">
      <selection activeCell="D6" sqref="D6:E6"/>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52</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'GL-JULY'!F353</f>
        <v>4946.6000000000004</v>
      </c>
    </row>
    <row r="10" spans="1:6" x14ac:dyDescent="0.2">
      <c r="A10" s="181"/>
      <c r="B10" s="182"/>
      <c r="C10" s="183"/>
      <c r="D10" s="184"/>
      <c r="E10" s="185"/>
      <c r="F10" s="152">
        <f>E10-D10+F9</f>
        <v>4946.6000000000004</v>
      </c>
    </row>
    <row r="11" spans="1:6" x14ac:dyDescent="0.2">
      <c r="A11" s="181"/>
      <c r="B11" s="182"/>
      <c r="C11" s="183"/>
      <c r="D11" s="184"/>
      <c r="E11" s="185"/>
      <c r="F11" s="152">
        <f>E11-D11+F10</f>
        <v>4946.6000000000004</v>
      </c>
    </row>
    <row r="12" spans="1:6" x14ac:dyDescent="0.2">
      <c r="A12" s="181"/>
      <c r="B12" s="182"/>
      <c r="C12" s="183"/>
      <c r="D12" s="184"/>
      <c r="E12" s="185"/>
      <c r="F12" s="152">
        <f>E12-D12+F11</f>
        <v>4946.6000000000004</v>
      </c>
    </row>
    <row r="13" spans="1:6" x14ac:dyDescent="0.2">
      <c r="A13" s="181"/>
      <c r="B13" s="186"/>
      <c r="C13" s="183"/>
      <c r="D13" s="184"/>
      <c r="E13" s="185"/>
      <c r="F13" s="152">
        <f>E13-D13+F12</f>
        <v>4946.6000000000004</v>
      </c>
    </row>
    <row r="14" spans="1:6" x14ac:dyDescent="0.2">
      <c r="A14" s="181"/>
      <c r="B14" s="187"/>
      <c r="C14" s="183"/>
      <c r="D14" s="184"/>
      <c r="E14" s="185"/>
      <c r="F14" s="152">
        <f>E14-D14+F13</f>
        <v>4946.6000000000004</v>
      </c>
    </row>
    <row r="15" spans="1:6" ht="14.25" x14ac:dyDescent="0.2">
      <c r="A15" s="29"/>
      <c r="B15" s="30" t="s">
        <v>9</v>
      </c>
      <c r="C15" s="31"/>
      <c r="D15" s="153">
        <f>SUM(D10:D14)</f>
        <v>0</v>
      </c>
      <c r="E15" s="154">
        <f>SUM(E10:E14)</f>
        <v>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4946.6000000000004</v>
      </c>
    </row>
    <row r="20" spans="1:6" x14ac:dyDescent="0.2">
      <c r="A20" s="181"/>
      <c r="B20" s="187"/>
      <c r="C20" s="183"/>
      <c r="D20" s="184"/>
      <c r="E20" s="185"/>
      <c r="F20" s="152">
        <f>E20-D20+F19</f>
        <v>4946.6000000000004</v>
      </c>
    </row>
    <row r="21" spans="1:6" x14ac:dyDescent="0.2">
      <c r="A21" s="181"/>
      <c r="B21" s="187"/>
      <c r="C21" s="183"/>
      <c r="D21" s="184"/>
      <c r="E21" s="185"/>
      <c r="F21" s="152">
        <f>E21-D21+F20</f>
        <v>4946.6000000000004</v>
      </c>
    </row>
    <row r="22" spans="1:6" x14ac:dyDescent="0.2">
      <c r="A22" s="181"/>
      <c r="B22" s="187"/>
      <c r="C22" s="183"/>
      <c r="D22" s="184"/>
      <c r="E22" s="185"/>
      <c r="F22" s="152">
        <f>E22-D22+F21</f>
        <v>4946.6000000000004</v>
      </c>
    </row>
    <row r="23" spans="1:6" x14ac:dyDescent="0.2">
      <c r="A23" s="181"/>
      <c r="B23" s="187"/>
      <c r="C23" s="183"/>
      <c r="D23" s="184"/>
      <c r="E23" s="185"/>
      <c r="F23" s="152">
        <f>E23-D23+F22</f>
        <v>4946.6000000000004</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4946.6000000000004</v>
      </c>
    </row>
    <row r="29" spans="1:6" x14ac:dyDescent="0.2">
      <c r="A29" s="181"/>
      <c r="B29" s="187"/>
      <c r="C29" s="183"/>
      <c r="D29" s="184"/>
      <c r="E29" s="185"/>
      <c r="F29" s="152">
        <f>E29-D29+F28</f>
        <v>4946.6000000000004</v>
      </c>
    </row>
    <row r="30" spans="1:6" x14ac:dyDescent="0.2">
      <c r="A30" s="181"/>
      <c r="B30" s="187"/>
      <c r="C30" s="183"/>
      <c r="D30" s="184"/>
      <c r="E30" s="185"/>
      <c r="F30" s="152">
        <f>E30-D30+F29</f>
        <v>4946.6000000000004</v>
      </c>
    </row>
    <row r="31" spans="1:6" x14ac:dyDescent="0.2">
      <c r="A31" s="181"/>
      <c r="B31" s="187"/>
      <c r="C31" s="183"/>
      <c r="D31" s="184"/>
      <c r="E31" s="185"/>
      <c r="F31" s="152">
        <f>E31-D31+F30</f>
        <v>4946.6000000000004</v>
      </c>
    </row>
    <row r="32" spans="1:6" x14ac:dyDescent="0.2">
      <c r="A32" s="181"/>
      <c r="B32" s="187"/>
      <c r="C32" s="183"/>
      <c r="D32" s="184"/>
      <c r="E32" s="185"/>
      <c r="F32" s="152">
        <f>E32-D32+F31</f>
        <v>4946.6000000000004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x14ac:dyDescent="0.25">
      <c r="A35" s="75"/>
      <c r="B35" s="32"/>
      <c r="C35" s="8"/>
      <c r="D35" s="156"/>
      <c r="E35" s="157"/>
      <c r="F35" s="157"/>
      <c r="G35" s="4"/>
    </row>
    <row r="36" spans="1:7" ht="18" customHeight="1" x14ac:dyDescent="0.25">
      <c r="A36" s="90">
        <f>'Chart of Accounts'!A9</f>
        <v>4004</v>
      </c>
      <c r="B36" s="90" t="str">
        <f>'Chart of Accounts'!B9</f>
        <v>Income 4</v>
      </c>
      <c r="C36" s="8"/>
      <c r="D36" s="158"/>
      <c r="E36" s="159"/>
      <c r="F36" s="160"/>
    </row>
    <row r="37" spans="1:7" ht="14.25" x14ac:dyDescent="0.2">
      <c r="A37" s="93"/>
      <c r="B37" s="74" t="s">
        <v>8</v>
      </c>
      <c r="C37" s="22"/>
      <c r="D37" s="161"/>
      <c r="E37" s="162"/>
      <c r="F37" s="163">
        <f>F32</f>
        <v>4946.6000000000004</v>
      </c>
    </row>
    <row r="38" spans="1:7" x14ac:dyDescent="0.2">
      <c r="A38" s="181"/>
      <c r="B38" s="187"/>
      <c r="C38" s="183"/>
      <c r="D38" s="184"/>
      <c r="E38" s="185"/>
      <c r="F38" s="152">
        <f>E38-D38+F37</f>
        <v>4946.6000000000004</v>
      </c>
    </row>
    <row r="39" spans="1:7" x14ac:dyDescent="0.2">
      <c r="A39" s="181"/>
      <c r="B39" s="187"/>
      <c r="C39" s="183"/>
      <c r="D39" s="184"/>
      <c r="E39" s="185"/>
      <c r="F39" s="152">
        <f>E39-D39+F38</f>
        <v>4946.6000000000004</v>
      </c>
    </row>
    <row r="40" spans="1:7" x14ac:dyDescent="0.2">
      <c r="A40" s="181"/>
      <c r="B40" s="187"/>
      <c r="C40" s="183"/>
      <c r="D40" s="184"/>
      <c r="E40" s="185"/>
      <c r="F40" s="152">
        <f>E40-D40+F39</f>
        <v>4946.6000000000004</v>
      </c>
    </row>
    <row r="41" spans="1:7" x14ac:dyDescent="0.2">
      <c r="A41" s="181"/>
      <c r="B41" s="187"/>
      <c r="C41" s="183"/>
      <c r="D41" s="184"/>
      <c r="E41" s="185"/>
      <c r="F41" s="152">
        <f>E41-D41+F40</f>
        <v>4946.6000000000004</v>
      </c>
    </row>
    <row r="42" spans="1:7" x14ac:dyDescent="0.2">
      <c r="A42" s="92"/>
      <c r="B42" s="30" t="s">
        <v>9</v>
      </c>
      <c r="C42" s="31"/>
      <c r="D42" s="153">
        <f>SUM(D38:D41)</f>
        <v>0</v>
      </c>
      <c r="E42" s="154">
        <f>SUM(E38:E41)</f>
        <v>0</v>
      </c>
      <c r="F42" s="152"/>
    </row>
    <row r="43" spans="1:7" s="1" customFormat="1" ht="15.75" x14ac:dyDescent="0.25">
      <c r="A43" s="75"/>
      <c r="B43" s="32"/>
      <c r="C43" s="8"/>
      <c r="D43" s="156"/>
      <c r="E43" s="157"/>
      <c r="F43" s="157"/>
      <c r="G43" s="4"/>
    </row>
    <row r="44" spans="1:7" s="1" customFormat="1" ht="15.75" x14ac:dyDescent="0.25">
      <c r="A44" s="75"/>
      <c r="B44" s="32"/>
      <c r="C44" s="8"/>
      <c r="D44" s="156"/>
      <c r="E44" s="157"/>
      <c r="F44" s="157"/>
      <c r="G44" s="4"/>
    </row>
    <row r="45" spans="1:7" ht="18" customHeight="1" x14ac:dyDescent="0.25">
      <c r="A45" s="90">
        <f>'Chart of Accounts'!A10</f>
        <v>4005</v>
      </c>
      <c r="B45" s="90" t="str">
        <f>'Chart of Accounts'!B10</f>
        <v>Income 5</v>
      </c>
      <c r="C45" s="8"/>
      <c r="D45" s="156"/>
      <c r="E45" s="157"/>
      <c r="F45" s="160"/>
    </row>
    <row r="46" spans="1:7" ht="18" customHeight="1" x14ac:dyDescent="0.2">
      <c r="A46" s="91"/>
      <c r="B46" s="74" t="s">
        <v>8</v>
      </c>
      <c r="C46" s="22"/>
      <c r="D46" s="161"/>
      <c r="E46" s="162"/>
      <c r="F46" s="163">
        <f>F41</f>
        <v>4946.6000000000004</v>
      </c>
    </row>
    <row r="47" spans="1:7" ht="12.75" customHeight="1" x14ac:dyDescent="0.2">
      <c r="A47" s="181"/>
      <c r="B47" s="187"/>
      <c r="C47" s="183"/>
      <c r="D47" s="184"/>
      <c r="E47" s="188"/>
      <c r="F47" s="152">
        <f>E47-D47+F46</f>
        <v>4946.6000000000004</v>
      </c>
    </row>
    <row r="48" spans="1:7" ht="12.75" customHeight="1" x14ac:dyDescent="0.2">
      <c r="A48" s="181"/>
      <c r="B48" s="187"/>
      <c r="C48" s="183"/>
      <c r="D48" s="184"/>
      <c r="E48" s="188"/>
      <c r="F48" s="152">
        <f>E48-D48+F47</f>
        <v>4946.6000000000004</v>
      </c>
    </row>
    <row r="49" spans="1:7" ht="12.75" customHeight="1" x14ac:dyDescent="0.2">
      <c r="A49" s="181"/>
      <c r="B49" s="187"/>
      <c r="C49" s="183"/>
      <c r="D49" s="184"/>
      <c r="E49" s="185"/>
      <c r="F49" s="152">
        <f>E49-D49+F48</f>
        <v>4946.6000000000004</v>
      </c>
    </row>
    <row r="50" spans="1:7" x14ac:dyDescent="0.2">
      <c r="A50" s="181"/>
      <c r="B50" s="187"/>
      <c r="C50" s="183"/>
      <c r="D50" s="184"/>
      <c r="E50" s="185"/>
      <c r="F50" s="152">
        <f>E50-D50+F49</f>
        <v>4946.6000000000004</v>
      </c>
    </row>
    <row r="51" spans="1:7" x14ac:dyDescent="0.2">
      <c r="A51" s="80"/>
      <c r="B51" s="30" t="s">
        <v>9</v>
      </c>
      <c r="C51" s="31"/>
      <c r="D51" s="153">
        <f>SUM(D47:D50)</f>
        <v>0</v>
      </c>
      <c r="E51" s="154">
        <f>SUM(E47:E50)</f>
        <v>0</v>
      </c>
      <c r="F51" s="152"/>
    </row>
    <row r="52" spans="1:7" s="1" customFormat="1" ht="15.75" x14ac:dyDescent="0.25">
      <c r="A52" s="75"/>
      <c r="B52" s="32"/>
      <c r="C52" s="8"/>
      <c r="D52" s="156"/>
      <c r="E52" s="157"/>
      <c r="F52" s="157"/>
      <c r="G52" s="4"/>
    </row>
    <row r="53" spans="1:7" s="1" customFormat="1" ht="15.75" x14ac:dyDescent="0.25">
      <c r="A53" s="75"/>
      <c r="B53" s="32"/>
      <c r="C53" s="8"/>
      <c r="D53" s="156"/>
      <c r="E53" s="157"/>
      <c r="F53" s="157"/>
      <c r="G53" s="4"/>
    </row>
    <row r="54" spans="1:7" ht="18" customHeight="1" x14ac:dyDescent="0.25">
      <c r="A54" s="90">
        <f>'Chart of Accounts'!A11</f>
        <v>4006</v>
      </c>
      <c r="B54" s="90" t="str">
        <f>'Chart of Accounts'!B11</f>
        <v>Income 6</v>
      </c>
      <c r="C54" s="8"/>
      <c r="D54" s="156"/>
      <c r="E54" s="157"/>
      <c r="F54" s="160"/>
    </row>
    <row r="55" spans="1:7" ht="18" customHeight="1" x14ac:dyDescent="0.2">
      <c r="A55" s="91"/>
      <c r="B55" s="74" t="s">
        <v>8</v>
      </c>
      <c r="C55" s="22"/>
      <c r="D55" s="161"/>
      <c r="E55" s="162"/>
      <c r="F55" s="163">
        <f>F50</f>
        <v>4946.6000000000004</v>
      </c>
    </row>
    <row r="56" spans="1:7" ht="12.75" customHeight="1" x14ac:dyDescent="0.2">
      <c r="A56" s="181"/>
      <c r="B56" s="187"/>
      <c r="C56" s="183"/>
      <c r="D56" s="184"/>
      <c r="E56" s="188"/>
      <c r="F56" s="152">
        <f>E56-D56+F55</f>
        <v>4946.6000000000004</v>
      </c>
    </row>
    <row r="57" spans="1:7" ht="12.75" customHeight="1" x14ac:dyDescent="0.2">
      <c r="A57" s="181"/>
      <c r="B57" s="187"/>
      <c r="C57" s="183"/>
      <c r="D57" s="184"/>
      <c r="E57" s="188"/>
      <c r="F57" s="152">
        <f>E57-D57+F56</f>
        <v>4946.6000000000004</v>
      </c>
    </row>
    <row r="58" spans="1:7" x14ac:dyDescent="0.2">
      <c r="A58" s="181"/>
      <c r="B58" s="187"/>
      <c r="C58" s="183"/>
      <c r="D58" s="184"/>
      <c r="E58" s="185"/>
      <c r="F58" s="152">
        <f>E58-D58+F57</f>
        <v>4946.6000000000004</v>
      </c>
    </row>
    <row r="59" spans="1:7" x14ac:dyDescent="0.2">
      <c r="A59" s="181"/>
      <c r="B59" s="187"/>
      <c r="C59" s="183"/>
      <c r="D59" s="184"/>
      <c r="E59" s="185"/>
      <c r="F59" s="152">
        <f>E59-D59+F58</f>
        <v>4946.6000000000004</v>
      </c>
    </row>
    <row r="60" spans="1:7" x14ac:dyDescent="0.2">
      <c r="A60" s="92"/>
      <c r="B60" s="30" t="s">
        <v>9</v>
      </c>
      <c r="C60" s="31"/>
      <c r="D60" s="153">
        <f>SUM(D56:D59)</f>
        <v>0</v>
      </c>
      <c r="E60" s="154">
        <f>SUM(E56:E59)</f>
        <v>0</v>
      </c>
      <c r="F60" s="152"/>
    </row>
    <row r="61" spans="1:7" s="1" customFormat="1" ht="15.75" x14ac:dyDescent="0.25">
      <c r="A61" s="75"/>
      <c r="B61" s="32"/>
      <c r="C61" s="8"/>
      <c r="D61" s="156"/>
      <c r="E61" s="157"/>
      <c r="F61" s="157"/>
      <c r="G61" s="4"/>
    </row>
    <row r="62" spans="1:7" s="1" customFormat="1" ht="15.75" x14ac:dyDescent="0.25">
      <c r="A62" s="75"/>
      <c r="B62" s="32"/>
      <c r="C62" s="8"/>
      <c r="D62" s="156"/>
      <c r="E62" s="157"/>
      <c r="F62" s="157"/>
      <c r="G62" s="4"/>
    </row>
    <row r="63" spans="1:7" ht="18" customHeight="1" x14ac:dyDescent="0.25">
      <c r="A63" s="90">
        <f>'Chart of Accounts'!A12</f>
        <v>4007</v>
      </c>
      <c r="B63" s="90" t="str">
        <f>'Chart of Accounts'!B12</f>
        <v>Income 7</v>
      </c>
      <c r="C63" s="8"/>
      <c r="D63" s="156"/>
      <c r="E63" s="157"/>
      <c r="F63" s="160"/>
    </row>
    <row r="64" spans="1:7" s="1" customFormat="1" ht="18" customHeight="1" x14ac:dyDescent="0.2">
      <c r="A64" s="91"/>
      <c r="B64" s="74" t="s">
        <v>8</v>
      </c>
      <c r="C64" s="22"/>
      <c r="D64" s="161"/>
      <c r="E64" s="162"/>
      <c r="F64" s="163">
        <f>F59</f>
        <v>4946.6000000000004</v>
      </c>
      <c r="G64" s="4"/>
    </row>
    <row r="65" spans="1:7" s="1" customFormat="1" ht="12.75" customHeight="1" x14ac:dyDescent="0.2">
      <c r="A65" s="181"/>
      <c r="B65" s="187"/>
      <c r="C65" s="183"/>
      <c r="D65" s="184"/>
      <c r="E65" s="188"/>
      <c r="F65" s="152">
        <f>E65-D65+F64</f>
        <v>4946.6000000000004</v>
      </c>
      <c r="G65" s="4"/>
    </row>
    <row r="66" spans="1:7" s="1" customFormat="1" ht="12.75" customHeight="1" x14ac:dyDescent="0.2">
      <c r="A66" s="181"/>
      <c r="B66" s="187"/>
      <c r="C66" s="183"/>
      <c r="D66" s="184"/>
      <c r="E66" s="188"/>
      <c r="F66" s="152">
        <f>E66-D66+F65</f>
        <v>4946.6000000000004</v>
      </c>
      <c r="G66" s="4"/>
    </row>
    <row r="67" spans="1:7" x14ac:dyDescent="0.2">
      <c r="A67" s="181"/>
      <c r="B67" s="187"/>
      <c r="C67" s="183"/>
      <c r="D67" s="184"/>
      <c r="E67" s="185"/>
      <c r="F67" s="152">
        <f>E67-D67+F66</f>
        <v>4946.6000000000004</v>
      </c>
    </row>
    <row r="68" spans="1:7" x14ac:dyDescent="0.2">
      <c r="A68" s="181"/>
      <c r="B68" s="187"/>
      <c r="C68" s="183"/>
      <c r="D68" s="184"/>
      <c r="E68" s="185"/>
      <c r="F68" s="152">
        <f>E68-D68+F67</f>
        <v>4946.6000000000004</v>
      </c>
    </row>
    <row r="69" spans="1:7" x14ac:dyDescent="0.2">
      <c r="A69" s="92"/>
      <c r="B69" s="30" t="s">
        <v>9</v>
      </c>
      <c r="C69" s="31"/>
      <c r="D69" s="153">
        <f>SUM(D65:D68)</f>
        <v>0</v>
      </c>
      <c r="E69" s="154">
        <f>SUM(E65:E68)</f>
        <v>0</v>
      </c>
      <c r="F69" s="152"/>
    </row>
    <row r="70" spans="1:7" s="1" customFormat="1" ht="15.75" x14ac:dyDescent="0.25">
      <c r="A70" s="75"/>
      <c r="B70" s="32"/>
      <c r="C70" s="26"/>
      <c r="D70" s="156"/>
      <c r="E70" s="157"/>
      <c r="F70" s="157"/>
      <c r="G70" s="4"/>
    </row>
    <row r="71" spans="1:7" s="1" customFormat="1" ht="15.75" x14ac:dyDescent="0.25">
      <c r="A71" s="75"/>
      <c r="B71" s="32"/>
      <c r="C71" s="26"/>
      <c r="D71" s="156"/>
      <c r="E71" s="157"/>
      <c r="F71" s="157"/>
      <c r="G71" s="4"/>
    </row>
    <row r="72" spans="1:7" ht="18" customHeight="1" x14ac:dyDescent="0.25">
      <c r="A72" s="90">
        <f>'Chart of Accounts'!A13</f>
        <v>4008</v>
      </c>
      <c r="B72" s="90" t="str">
        <f>'Chart of Accounts'!B13</f>
        <v>Income 8</v>
      </c>
      <c r="C72" s="8"/>
      <c r="D72" s="156"/>
      <c r="E72" s="157"/>
      <c r="F72" s="160"/>
    </row>
    <row r="73" spans="1:7" s="1" customFormat="1" ht="18" customHeight="1" x14ac:dyDescent="0.2">
      <c r="A73" s="91"/>
      <c r="B73" s="74" t="s">
        <v>8</v>
      </c>
      <c r="C73" s="22"/>
      <c r="D73" s="161"/>
      <c r="E73" s="162"/>
      <c r="F73" s="163">
        <f>F68</f>
        <v>4946.6000000000004</v>
      </c>
      <c r="G73" s="4"/>
    </row>
    <row r="74" spans="1:7" s="1" customFormat="1" ht="12.75" customHeight="1" x14ac:dyDescent="0.2">
      <c r="A74" s="181"/>
      <c r="B74" s="187"/>
      <c r="C74" s="183"/>
      <c r="D74" s="184"/>
      <c r="E74" s="188"/>
      <c r="F74" s="152">
        <f>E74-D74+F73</f>
        <v>4946.6000000000004</v>
      </c>
      <c r="G74" s="4"/>
    </row>
    <row r="75" spans="1:7" s="1" customFormat="1" ht="12.75" customHeight="1" x14ac:dyDescent="0.2">
      <c r="A75" s="181"/>
      <c r="B75" s="187"/>
      <c r="C75" s="183"/>
      <c r="D75" s="184"/>
      <c r="E75" s="188"/>
      <c r="F75" s="152">
        <f>E75-D75+F74</f>
        <v>4946.6000000000004</v>
      </c>
      <c r="G75" s="4"/>
    </row>
    <row r="76" spans="1:7" x14ac:dyDescent="0.2">
      <c r="A76" s="181"/>
      <c r="B76" s="187"/>
      <c r="C76" s="183"/>
      <c r="D76" s="184"/>
      <c r="E76" s="185"/>
      <c r="F76" s="152">
        <f>E76-D76+F75</f>
        <v>4946.6000000000004</v>
      </c>
    </row>
    <row r="77" spans="1:7" x14ac:dyDescent="0.2">
      <c r="A77" s="181"/>
      <c r="B77" s="187"/>
      <c r="C77" s="183"/>
      <c r="D77" s="184"/>
      <c r="E77" s="185"/>
      <c r="F77" s="152">
        <f>E77-D77+F76</f>
        <v>4946.6000000000004</v>
      </c>
    </row>
    <row r="78" spans="1:7" x14ac:dyDescent="0.2">
      <c r="A78" s="92"/>
      <c r="B78" s="30" t="s">
        <v>9</v>
      </c>
      <c r="C78" s="31"/>
      <c r="D78" s="153">
        <f>SUM(D74:D77)</f>
        <v>0</v>
      </c>
      <c r="E78" s="154">
        <f>SUM(E74:E77)</f>
        <v>0</v>
      </c>
      <c r="F78" s="152"/>
    </row>
    <row r="79" spans="1:7" s="1" customFormat="1" ht="15.75" x14ac:dyDescent="0.25">
      <c r="A79" s="75"/>
      <c r="B79" s="32"/>
      <c r="C79" s="26"/>
      <c r="D79" s="156"/>
      <c r="E79" s="157"/>
      <c r="F79" s="157"/>
      <c r="G79" s="4"/>
    </row>
    <row r="80" spans="1:7" s="1" customFormat="1" ht="15.75" x14ac:dyDescent="0.25">
      <c r="A80" s="87"/>
      <c r="B80" s="32"/>
      <c r="C80" s="26"/>
      <c r="D80" s="156"/>
      <c r="E80" s="157"/>
      <c r="F80" s="157"/>
      <c r="G80" s="4"/>
    </row>
    <row r="81" spans="1:7" s="1" customFormat="1" ht="15.75" x14ac:dyDescent="0.25">
      <c r="A81" s="90">
        <f>'Chart of Accounts'!A14</f>
        <v>4009</v>
      </c>
      <c r="B81" s="90" t="str">
        <f>'Chart of Accounts'!B14</f>
        <v>Income 9</v>
      </c>
      <c r="C81" s="8"/>
      <c r="D81" s="156"/>
      <c r="E81" s="157"/>
      <c r="F81" s="160"/>
      <c r="G81" s="4"/>
    </row>
    <row r="82" spans="1:7" s="1" customFormat="1" x14ac:dyDescent="0.2">
      <c r="A82" s="91"/>
      <c r="B82" s="74" t="s">
        <v>8</v>
      </c>
      <c r="C82" s="22"/>
      <c r="D82" s="161"/>
      <c r="E82" s="162"/>
      <c r="F82" s="163">
        <f>F77</f>
        <v>4946.6000000000004</v>
      </c>
      <c r="G82" s="4"/>
    </row>
    <row r="83" spans="1:7" s="1" customFormat="1" ht="12.75" customHeight="1" x14ac:dyDescent="0.2">
      <c r="A83" s="181"/>
      <c r="B83" s="187"/>
      <c r="C83" s="183"/>
      <c r="D83" s="184"/>
      <c r="E83" s="188"/>
      <c r="F83" s="152">
        <f>E83-D83+F82</f>
        <v>4946.6000000000004</v>
      </c>
      <c r="G83" s="4"/>
    </row>
    <row r="84" spans="1:7" s="1" customFormat="1" ht="12.75" customHeight="1" x14ac:dyDescent="0.2">
      <c r="A84" s="181"/>
      <c r="B84" s="187"/>
      <c r="C84" s="183"/>
      <c r="D84" s="184"/>
      <c r="E84" s="188"/>
      <c r="F84" s="152">
        <f>E84-D84+F83</f>
        <v>4946.6000000000004</v>
      </c>
      <c r="G84" s="4"/>
    </row>
    <row r="85" spans="1:7" s="1" customFormat="1" x14ac:dyDescent="0.2">
      <c r="A85" s="181"/>
      <c r="B85" s="187"/>
      <c r="C85" s="183"/>
      <c r="D85" s="184"/>
      <c r="E85" s="185"/>
      <c r="F85" s="152">
        <f>E85-D85+F84</f>
        <v>4946.6000000000004</v>
      </c>
      <c r="G85" s="4"/>
    </row>
    <row r="86" spans="1:7" s="1" customFormat="1" x14ac:dyDescent="0.2">
      <c r="A86" s="181"/>
      <c r="B86" s="187"/>
      <c r="C86" s="183"/>
      <c r="D86" s="184"/>
      <c r="E86" s="185"/>
      <c r="F86" s="152">
        <f>E86-D86+F85</f>
        <v>4946.6000000000004</v>
      </c>
      <c r="G86" s="4"/>
    </row>
    <row r="87" spans="1:7" s="1" customFormat="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4946.6000000000004</v>
      </c>
      <c r="G92" s="4"/>
    </row>
    <row r="93" spans="1:7" s="1" customFormat="1" ht="12.75" customHeight="1" x14ac:dyDescent="0.2">
      <c r="A93" s="189"/>
      <c r="B93" s="190"/>
      <c r="C93" s="183"/>
      <c r="D93" s="184"/>
      <c r="E93" s="188"/>
      <c r="F93" s="152">
        <f>E93-D93+F92</f>
        <v>4946.6000000000004</v>
      </c>
      <c r="G93" s="4"/>
    </row>
    <row r="94" spans="1:7" s="1" customFormat="1" ht="12.75" customHeight="1" x14ac:dyDescent="0.2">
      <c r="A94" s="189"/>
      <c r="B94" s="187"/>
      <c r="C94" s="183"/>
      <c r="D94" s="184"/>
      <c r="E94" s="188"/>
      <c r="F94" s="152">
        <f>E94-D94+F93</f>
        <v>4946.6000000000004</v>
      </c>
      <c r="G94" s="4"/>
    </row>
    <row r="95" spans="1:7" s="1" customFormat="1" x14ac:dyDescent="0.2">
      <c r="A95" s="189"/>
      <c r="B95" s="187"/>
      <c r="C95" s="183"/>
      <c r="D95" s="184"/>
      <c r="E95" s="185"/>
      <c r="F95" s="152">
        <f>E95-D95+F94</f>
        <v>4946.6000000000004</v>
      </c>
      <c r="G95" s="4"/>
    </row>
    <row r="96" spans="1:7" s="1" customFormat="1" x14ac:dyDescent="0.2">
      <c r="A96" s="189"/>
      <c r="B96" s="187"/>
      <c r="C96" s="183"/>
      <c r="D96" s="184"/>
      <c r="E96" s="185"/>
      <c r="F96" s="152">
        <f>E96-D96+F95</f>
        <v>4946.6000000000004</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4946.6000000000004</v>
      </c>
      <c r="G101" s="4"/>
    </row>
    <row r="102" spans="1:7" s="1" customFormat="1" ht="12.75" customHeight="1" x14ac:dyDescent="0.2">
      <c r="A102" s="189"/>
      <c r="B102" s="187"/>
      <c r="C102" s="183"/>
      <c r="D102" s="184"/>
      <c r="E102" s="188"/>
      <c r="F102" s="152">
        <f>E102-D102+F101</f>
        <v>4946.6000000000004</v>
      </c>
      <c r="G102" s="4"/>
    </row>
    <row r="103" spans="1:7" s="1" customFormat="1" ht="12.75" customHeight="1" x14ac:dyDescent="0.2">
      <c r="A103" s="189"/>
      <c r="B103" s="187"/>
      <c r="C103" s="183"/>
      <c r="D103" s="184"/>
      <c r="E103" s="188"/>
      <c r="F103" s="152">
        <f>E103-D103+F102</f>
        <v>4946.6000000000004</v>
      </c>
      <c r="G103" s="4"/>
    </row>
    <row r="104" spans="1:7" x14ac:dyDescent="0.2">
      <c r="A104" s="189"/>
      <c r="B104" s="187"/>
      <c r="C104" s="183"/>
      <c r="D104" s="184"/>
      <c r="E104" s="185"/>
      <c r="F104" s="152">
        <f>E104-D104+F103</f>
        <v>4946.6000000000004</v>
      </c>
    </row>
    <row r="105" spans="1:7" x14ac:dyDescent="0.2">
      <c r="A105" s="189"/>
      <c r="B105" s="187"/>
      <c r="C105" s="183"/>
      <c r="D105" s="184"/>
      <c r="E105" s="185"/>
      <c r="F105" s="152">
        <f>E105-D105+F104</f>
        <v>4946.6000000000004</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4946.6000000000004</v>
      </c>
      <c r="G110" s="33"/>
    </row>
    <row r="111" spans="1:7" s="34" customFormat="1" x14ac:dyDescent="0.2">
      <c r="A111" s="189"/>
      <c r="B111" s="187"/>
      <c r="C111" s="183"/>
      <c r="D111" s="184"/>
      <c r="E111" s="188"/>
      <c r="F111" s="152">
        <f>E111-D111+F110</f>
        <v>4946.6000000000004</v>
      </c>
      <c r="G111" s="33"/>
    </row>
    <row r="112" spans="1:7" s="34" customFormat="1" x14ac:dyDescent="0.2">
      <c r="A112" s="189"/>
      <c r="B112" s="187"/>
      <c r="C112" s="183"/>
      <c r="D112" s="184"/>
      <c r="E112" s="188"/>
      <c r="F112" s="152">
        <f>E112-D112+F111</f>
        <v>4946.6000000000004</v>
      </c>
      <c r="G112" s="33"/>
    </row>
    <row r="113" spans="1:7" s="34" customFormat="1" x14ac:dyDescent="0.2">
      <c r="A113" s="189"/>
      <c r="B113" s="187"/>
      <c r="C113" s="183"/>
      <c r="D113" s="184"/>
      <c r="E113" s="185"/>
      <c r="F113" s="152">
        <f>E113-D113+F112</f>
        <v>4946.6000000000004</v>
      </c>
      <c r="G113" s="33"/>
    </row>
    <row r="114" spans="1:7" s="34" customFormat="1" x14ac:dyDescent="0.2">
      <c r="A114" s="189"/>
      <c r="B114" s="187"/>
      <c r="C114" s="183"/>
      <c r="D114" s="184"/>
      <c r="E114" s="185"/>
      <c r="F114" s="152">
        <f>E114-D114+F113</f>
        <v>4946.6000000000004</v>
      </c>
      <c r="G114" s="33"/>
    </row>
    <row r="115" spans="1:7" s="34" customFormat="1" x14ac:dyDescent="0.2">
      <c r="A115" s="226"/>
      <c r="B115" s="221" t="s">
        <v>9</v>
      </c>
      <c r="C115" s="222"/>
      <c r="D115" s="223">
        <f>SUM(D111:D114)</f>
        <v>0</v>
      </c>
      <c r="E115" s="22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4946.6000000000004</v>
      </c>
      <c r="G119" s="33"/>
    </row>
    <row r="120" spans="1:7" s="34" customFormat="1" x14ac:dyDescent="0.2">
      <c r="A120" s="189"/>
      <c r="B120" s="187"/>
      <c r="C120" s="183"/>
      <c r="D120" s="184"/>
      <c r="E120" s="188"/>
      <c r="F120" s="152">
        <f>E120-D120+F119</f>
        <v>4946.6000000000004</v>
      </c>
      <c r="G120" s="33"/>
    </row>
    <row r="121" spans="1:7" s="34" customFormat="1" x14ac:dyDescent="0.2">
      <c r="A121" s="189"/>
      <c r="B121" s="187"/>
      <c r="C121" s="183"/>
      <c r="D121" s="184"/>
      <c r="E121" s="188"/>
      <c r="F121" s="152">
        <f>E121-D121+F120</f>
        <v>4946.6000000000004</v>
      </c>
      <c r="G121" s="33"/>
    </row>
    <row r="122" spans="1:7" s="34" customFormat="1" x14ac:dyDescent="0.2">
      <c r="A122" s="189"/>
      <c r="B122" s="187"/>
      <c r="C122" s="183"/>
      <c r="D122" s="184"/>
      <c r="E122" s="185"/>
      <c r="F122" s="152">
        <f>E122-D122+F121</f>
        <v>4946.6000000000004</v>
      </c>
      <c r="G122" s="33"/>
    </row>
    <row r="123" spans="1:7" s="34" customFormat="1" x14ac:dyDescent="0.2">
      <c r="A123" s="189"/>
      <c r="B123" s="187"/>
      <c r="C123" s="183"/>
      <c r="D123" s="184"/>
      <c r="E123" s="185"/>
      <c r="F123" s="152">
        <f>E123-D123+F122</f>
        <v>4946.6000000000004</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4946.6000000000004</v>
      </c>
      <c r="G128" s="33"/>
    </row>
    <row r="129" spans="1:7" s="34" customFormat="1" x14ac:dyDescent="0.2">
      <c r="A129" s="189"/>
      <c r="B129" s="187"/>
      <c r="C129" s="183"/>
      <c r="D129" s="184"/>
      <c r="E129" s="188"/>
      <c r="F129" s="152">
        <f>E129-D129+F128</f>
        <v>4946.6000000000004</v>
      </c>
      <c r="G129" s="33"/>
    </row>
    <row r="130" spans="1:7" s="34" customFormat="1" x14ac:dyDescent="0.2">
      <c r="A130" s="189"/>
      <c r="B130" s="187"/>
      <c r="C130" s="183"/>
      <c r="D130" s="184"/>
      <c r="E130" s="188"/>
      <c r="F130" s="152">
        <f>E130-D130+F129</f>
        <v>4946.6000000000004</v>
      </c>
      <c r="G130" s="33"/>
    </row>
    <row r="131" spans="1:7" s="34" customFormat="1" x14ac:dyDescent="0.2">
      <c r="A131" s="189"/>
      <c r="B131" s="187"/>
      <c r="C131" s="183"/>
      <c r="D131" s="184"/>
      <c r="E131" s="185"/>
      <c r="F131" s="152">
        <f>E131-D131+F130</f>
        <v>4946.6000000000004</v>
      </c>
      <c r="G131" s="33"/>
    </row>
    <row r="132" spans="1:7" s="34" customFormat="1" x14ac:dyDescent="0.2">
      <c r="A132" s="189"/>
      <c r="B132" s="187"/>
      <c r="C132" s="183"/>
      <c r="D132" s="184"/>
      <c r="E132" s="185"/>
      <c r="F132" s="152">
        <f>E132-D132+F131</f>
        <v>4946.6000000000004</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4946.6000000000004</v>
      </c>
      <c r="G137" s="33"/>
    </row>
    <row r="138" spans="1:7" s="34" customFormat="1" x14ac:dyDescent="0.2">
      <c r="A138" s="189"/>
      <c r="B138" s="187"/>
      <c r="C138" s="183"/>
      <c r="D138" s="184"/>
      <c r="E138" s="188"/>
      <c r="F138" s="152">
        <f>E138-D138+F137</f>
        <v>4946.6000000000004</v>
      </c>
      <c r="G138" s="33"/>
    </row>
    <row r="139" spans="1:7" s="34" customFormat="1" x14ac:dyDescent="0.2">
      <c r="A139" s="189"/>
      <c r="B139" s="187"/>
      <c r="C139" s="183"/>
      <c r="D139" s="184"/>
      <c r="E139" s="188"/>
      <c r="F139" s="152">
        <f>E139-D139+F138</f>
        <v>4946.6000000000004</v>
      </c>
      <c r="G139" s="33"/>
    </row>
    <row r="140" spans="1:7" s="34" customFormat="1" x14ac:dyDescent="0.2">
      <c r="A140" s="189"/>
      <c r="B140" s="187"/>
      <c r="C140" s="183"/>
      <c r="D140" s="184"/>
      <c r="E140" s="185"/>
      <c r="F140" s="152">
        <f>E140-D140+F139</f>
        <v>4946.6000000000004</v>
      </c>
      <c r="G140" s="33"/>
    </row>
    <row r="141" spans="1:7" s="34" customFormat="1" x14ac:dyDescent="0.2">
      <c r="A141" s="189"/>
      <c r="B141" s="187"/>
      <c r="C141" s="183"/>
      <c r="D141" s="184"/>
      <c r="E141" s="185"/>
      <c r="F141" s="152">
        <f>E141-D141+F140</f>
        <v>4946.6000000000004</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4946.6000000000004</v>
      </c>
      <c r="G146" s="33"/>
    </row>
    <row r="147" spans="1:7" s="34" customFormat="1" x14ac:dyDescent="0.2">
      <c r="A147" s="189"/>
      <c r="B147" s="187"/>
      <c r="C147" s="183"/>
      <c r="D147" s="184"/>
      <c r="E147" s="188"/>
      <c r="F147" s="152">
        <f>E147-D147+F146</f>
        <v>4946.6000000000004</v>
      </c>
      <c r="G147" s="33"/>
    </row>
    <row r="148" spans="1:7" s="34" customFormat="1" x14ac:dyDescent="0.2">
      <c r="A148" s="189"/>
      <c r="B148" s="187"/>
      <c r="C148" s="183"/>
      <c r="D148" s="184"/>
      <c r="E148" s="188"/>
      <c r="F148" s="152">
        <f>E148-D148+F147</f>
        <v>4946.6000000000004</v>
      </c>
      <c r="G148" s="33"/>
    </row>
    <row r="149" spans="1:7" s="34" customFormat="1" x14ac:dyDescent="0.2">
      <c r="A149" s="189"/>
      <c r="B149" s="187"/>
      <c r="C149" s="183"/>
      <c r="D149" s="184"/>
      <c r="E149" s="185"/>
      <c r="F149" s="152">
        <f>E149-D149+F148</f>
        <v>4946.6000000000004</v>
      </c>
      <c r="G149" s="33"/>
    </row>
    <row r="150" spans="1:7" s="34" customFormat="1" x14ac:dyDescent="0.2">
      <c r="A150" s="189"/>
      <c r="B150" s="187"/>
      <c r="C150" s="183"/>
      <c r="D150" s="184"/>
      <c r="E150" s="185"/>
      <c r="F150" s="152">
        <f>E150-D150+F149</f>
        <v>4946.6000000000004</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4946.6000000000004</v>
      </c>
      <c r="G155" s="33"/>
    </row>
    <row r="156" spans="1:7" s="34" customFormat="1" x14ac:dyDescent="0.2">
      <c r="A156" s="189"/>
      <c r="B156" s="187"/>
      <c r="C156" s="183"/>
      <c r="D156" s="184"/>
      <c r="E156" s="188"/>
      <c r="F156" s="152">
        <f>E156-D156+F155</f>
        <v>4946.6000000000004</v>
      </c>
      <c r="G156" s="33"/>
    </row>
    <row r="157" spans="1:7" s="34" customFormat="1" x14ac:dyDescent="0.2">
      <c r="A157" s="189"/>
      <c r="B157" s="187"/>
      <c r="C157" s="183"/>
      <c r="D157" s="184"/>
      <c r="E157" s="188"/>
      <c r="F157" s="152">
        <f>E157-D157+F156</f>
        <v>4946.6000000000004</v>
      </c>
      <c r="G157" s="33"/>
    </row>
    <row r="158" spans="1:7" s="34" customFormat="1" x14ac:dyDescent="0.2">
      <c r="A158" s="189"/>
      <c r="B158" s="187"/>
      <c r="C158" s="183"/>
      <c r="D158" s="184"/>
      <c r="E158" s="185"/>
      <c r="F158" s="152">
        <f>E158-D158+F157</f>
        <v>4946.6000000000004</v>
      </c>
      <c r="G158" s="33"/>
    </row>
    <row r="159" spans="1:7" s="34" customFormat="1" x14ac:dyDescent="0.2">
      <c r="A159" s="189"/>
      <c r="B159" s="187"/>
      <c r="C159" s="183"/>
      <c r="D159" s="184"/>
      <c r="E159" s="185"/>
      <c r="F159" s="152">
        <f>E159-D159+F158</f>
        <v>4946.6000000000004</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4946.6000000000004</v>
      </c>
      <c r="G164" s="33"/>
    </row>
    <row r="165" spans="1:7" s="34" customFormat="1" x14ac:dyDescent="0.2">
      <c r="A165" s="189"/>
      <c r="B165" s="187"/>
      <c r="C165" s="183"/>
      <c r="D165" s="184"/>
      <c r="E165" s="188"/>
      <c r="F165" s="152">
        <f>E165-D165+F164</f>
        <v>4946.6000000000004</v>
      </c>
      <c r="G165" s="33"/>
    </row>
    <row r="166" spans="1:7" s="34" customFormat="1" x14ac:dyDescent="0.2">
      <c r="A166" s="189"/>
      <c r="B166" s="187"/>
      <c r="C166" s="183"/>
      <c r="D166" s="184"/>
      <c r="E166" s="188"/>
      <c r="F166" s="152">
        <f>E166-D166+F165</f>
        <v>4946.6000000000004</v>
      </c>
      <c r="G166" s="33"/>
    </row>
    <row r="167" spans="1:7" s="34" customFormat="1" x14ac:dyDescent="0.2">
      <c r="A167" s="189"/>
      <c r="B167" s="187"/>
      <c r="C167" s="183"/>
      <c r="D167" s="184"/>
      <c r="E167" s="185"/>
      <c r="F167" s="152">
        <f>E167-D167+F166</f>
        <v>4946.6000000000004</v>
      </c>
      <c r="G167" s="33"/>
    </row>
    <row r="168" spans="1:7" s="34" customFormat="1" x14ac:dyDescent="0.2">
      <c r="A168" s="189"/>
      <c r="B168" s="187"/>
      <c r="C168" s="183"/>
      <c r="D168" s="184"/>
      <c r="E168" s="185"/>
      <c r="F168" s="152">
        <f>E168-D168+F167</f>
        <v>4946.6000000000004</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x14ac:dyDescent="0.25">
      <c r="A172" s="86">
        <f>'Chart of Accounts'!A28</f>
        <v>5010</v>
      </c>
      <c r="B172" s="86" t="str">
        <f>'Chart of Accounts'!B28</f>
        <v>Expense 10</v>
      </c>
      <c r="C172" s="8"/>
      <c r="D172" s="156"/>
      <c r="E172" s="157"/>
      <c r="F172" s="160"/>
      <c r="G172" s="33"/>
    </row>
    <row r="173" spans="1:7" s="34" customFormat="1" x14ac:dyDescent="0.2">
      <c r="A173" s="76"/>
      <c r="B173" s="74" t="s">
        <v>8</v>
      </c>
      <c r="C173" s="22"/>
      <c r="D173" s="161"/>
      <c r="E173" s="162"/>
      <c r="F173" s="163">
        <f>F168</f>
        <v>4946.6000000000004</v>
      </c>
      <c r="G173" s="33"/>
    </row>
    <row r="174" spans="1:7" s="34" customFormat="1" x14ac:dyDescent="0.2">
      <c r="A174" s="191"/>
      <c r="B174" s="187"/>
      <c r="C174" s="183"/>
      <c r="D174" s="184"/>
      <c r="E174" s="188"/>
      <c r="F174" s="152">
        <f>E174-D174+F173</f>
        <v>4946.6000000000004</v>
      </c>
      <c r="G174" s="33"/>
    </row>
    <row r="175" spans="1:7" s="34" customFormat="1" x14ac:dyDescent="0.2">
      <c r="A175" s="191"/>
      <c r="B175" s="187"/>
      <c r="C175" s="183"/>
      <c r="D175" s="184"/>
      <c r="E175" s="188"/>
      <c r="F175" s="152">
        <f>E175-D175+F174</f>
        <v>4946.6000000000004</v>
      </c>
      <c r="G175" s="33"/>
    </row>
    <row r="176" spans="1:7" s="34" customFormat="1" x14ac:dyDescent="0.2">
      <c r="A176" s="191"/>
      <c r="B176" s="187"/>
      <c r="C176" s="183"/>
      <c r="D176" s="184"/>
      <c r="E176" s="185"/>
      <c r="F176" s="152">
        <f>E176-D176+F175</f>
        <v>4946.6000000000004</v>
      </c>
      <c r="G176" s="33"/>
    </row>
    <row r="177" spans="1:7" s="34" customFormat="1" x14ac:dyDescent="0.2">
      <c r="A177" s="191"/>
      <c r="B177" s="187"/>
      <c r="C177" s="183"/>
      <c r="D177" s="184"/>
      <c r="E177" s="185"/>
      <c r="F177" s="152">
        <f>E177-D177+F176</f>
        <v>4946.6000000000004</v>
      </c>
      <c r="G177" s="33"/>
    </row>
    <row r="178" spans="1:7" s="34" customFormat="1" x14ac:dyDescent="0.2">
      <c r="A178" s="94"/>
      <c r="B178" s="30" t="s">
        <v>9</v>
      </c>
      <c r="C178" s="31"/>
      <c r="D178" s="153">
        <f>SUM(D174:D177)</f>
        <v>0</v>
      </c>
      <c r="E178" s="154">
        <f>SUM(E174:E177)</f>
        <v>0</v>
      </c>
      <c r="F178" s="152"/>
      <c r="G178" s="33"/>
    </row>
    <row r="179" spans="1:7" s="34" customFormat="1" ht="15.75" x14ac:dyDescent="0.25">
      <c r="A179" s="75"/>
      <c r="B179" s="32"/>
      <c r="C179" s="26"/>
      <c r="D179" s="156"/>
      <c r="E179" s="157"/>
      <c r="F179" s="157"/>
      <c r="G179" s="33"/>
    </row>
    <row r="180" spans="1:7" s="34" customFormat="1" ht="15.75" x14ac:dyDescent="0.25">
      <c r="A180" s="75"/>
      <c r="B180" s="32"/>
      <c r="C180" s="26"/>
      <c r="D180" s="156"/>
      <c r="E180" s="157"/>
      <c r="F180" s="157"/>
      <c r="G180" s="33"/>
    </row>
    <row r="181" spans="1:7" s="34" customFormat="1" ht="15.75" x14ac:dyDescent="0.25">
      <c r="A181" s="86">
        <f>'Chart of Accounts'!A29</f>
        <v>5011</v>
      </c>
      <c r="B181" s="86" t="str">
        <f>'Chart of Accounts'!B29</f>
        <v>Expense 11</v>
      </c>
      <c r="C181" s="8"/>
      <c r="D181" s="156"/>
      <c r="E181" s="157"/>
      <c r="F181" s="160"/>
      <c r="G181" s="33"/>
    </row>
    <row r="182" spans="1:7" s="34" customFormat="1" x14ac:dyDescent="0.2">
      <c r="A182" s="76"/>
      <c r="B182" s="74" t="s">
        <v>8</v>
      </c>
      <c r="C182" s="22"/>
      <c r="D182" s="161"/>
      <c r="E182" s="162"/>
      <c r="F182" s="163">
        <f>F177</f>
        <v>4946.6000000000004</v>
      </c>
      <c r="G182" s="33"/>
    </row>
    <row r="183" spans="1:7" s="34" customFormat="1" x14ac:dyDescent="0.2">
      <c r="A183" s="191"/>
      <c r="B183" s="187"/>
      <c r="C183" s="183"/>
      <c r="D183" s="184"/>
      <c r="E183" s="188"/>
      <c r="F183" s="152">
        <f>E183-D183+F182</f>
        <v>4946.6000000000004</v>
      </c>
      <c r="G183" s="33"/>
    </row>
    <row r="184" spans="1:7" s="34" customFormat="1" x14ac:dyDescent="0.2">
      <c r="A184" s="191"/>
      <c r="B184" s="187"/>
      <c r="C184" s="183"/>
      <c r="D184" s="184"/>
      <c r="E184" s="188"/>
      <c r="F184" s="152">
        <f>E184-D184+F183</f>
        <v>4946.6000000000004</v>
      </c>
      <c r="G184" s="33"/>
    </row>
    <row r="185" spans="1:7" s="34" customFormat="1" x14ac:dyDescent="0.2">
      <c r="A185" s="191"/>
      <c r="B185" s="187"/>
      <c r="C185" s="183"/>
      <c r="D185" s="184"/>
      <c r="E185" s="185"/>
      <c r="F185" s="152">
        <f>E185-D185+F184</f>
        <v>4946.6000000000004</v>
      </c>
      <c r="G185" s="33"/>
    </row>
    <row r="186" spans="1:7" s="34" customFormat="1" x14ac:dyDescent="0.2">
      <c r="A186" s="191"/>
      <c r="B186" s="187"/>
      <c r="C186" s="183"/>
      <c r="D186" s="184"/>
      <c r="E186" s="185"/>
      <c r="F186" s="152">
        <f>E186-D186+F185</f>
        <v>4946.6000000000004</v>
      </c>
      <c r="G186" s="33"/>
    </row>
    <row r="187" spans="1:7" s="34" customFormat="1" x14ac:dyDescent="0.2">
      <c r="A187" s="94"/>
      <c r="B187" s="30" t="s">
        <v>9</v>
      </c>
      <c r="C187" s="31"/>
      <c r="D187" s="153">
        <f>SUM(D183:D186)</f>
        <v>0</v>
      </c>
      <c r="E187" s="154">
        <f>SUM(E183:E186)</f>
        <v>0</v>
      </c>
      <c r="F187" s="152"/>
      <c r="G187" s="33"/>
    </row>
    <row r="188" spans="1:7" s="34" customFormat="1" ht="15.75" x14ac:dyDescent="0.25">
      <c r="A188" s="75"/>
      <c r="B188" s="32"/>
      <c r="C188" s="26"/>
      <c r="D188" s="156"/>
      <c r="E188" s="157"/>
      <c r="F188" s="157"/>
      <c r="G188" s="33"/>
    </row>
    <row r="189" spans="1:7" s="34" customFormat="1" ht="15.75" x14ac:dyDescent="0.25">
      <c r="A189" s="75"/>
      <c r="B189" s="32"/>
      <c r="C189" s="26"/>
      <c r="D189" s="156"/>
      <c r="E189" s="157"/>
      <c r="F189" s="157"/>
      <c r="G189" s="33"/>
    </row>
    <row r="190" spans="1:7" s="34" customFormat="1" ht="15.75" x14ac:dyDescent="0.25">
      <c r="A190" s="86">
        <f>'Chart of Accounts'!A30</f>
        <v>5012</v>
      </c>
      <c r="B190" s="86" t="str">
        <f>'Chart of Accounts'!B30</f>
        <v>Expense 12</v>
      </c>
      <c r="C190" s="8"/>
      <c r="D190" s="156"/>
      <c r="E190" s="157"/>
      <c r="F190" s="160"/>
      <c r="G190" s="33"/>
    </row>
    <row r="191" spans="1:7" s="34" customFormat="1" x14ac:dyDescent="0.2">
      <c r="A191" s="76"/>
      <c r="B191" s="74" t="s">
        <v>8</v>
      </c>
      <c r="C191" s="22"/>
      <c r="D191" s="161"/>
      <c r="E191" s="162"/>
      <c r="F191" s="163">
        <f>F186</f>
        <v>4946.6000000000004</v>
      </c>
      <c r="G191" s="33"/>
    </row>
    <row r="192" spans="1:7" s="34" customFormat="1" x14ac:dyDescent="0.2">
      <c r="A192" s="191"/>
      <c r="B192" s="187"/>
      <c r="C192" s="183"/>
      <c r="D192" s="184"/>
      <c r="E192" s="188"/>
      <c r="F192" s="152">
        <f>E192-D192+F191</f>
        <v>4946.6000000000004</v>
      </c>
      <c r="G192" s="33"/>
    </row>
    <row r="193" spans="1:7" s="34" customFormat="1" x14ac:dyDescent="0.2">
      <c r="A193" s="191"/>
      <c r="B193" s="187"/>
      <c r="C193" s="183"/>
      <c r="D193" s="184"/>
      <c r="E193" s="188"/>
      <c r="F193" s="152">
        <f>E193-D193+F192</f>
        <v>4946.6000000000004</v>
      </c>
      <c r="G193" s="33"/>
    </row>
    <row r="194" spans="1:7" s="34" customFormat="1" x14ac:dyDescent="0.2">
      <c r="A194" s="191"/>
      <c r="B194" s="187"/>
      <c r="C194" s="183"/>
      <c r="D194" s="184"/>
      <c r="E194" s="185"/>
      <c r="F194" s="152">
        <f>E194-D194+F193</f>
        <v>4946.6000000000004</v>
      </c>
      <c r="G194" s="33"/>
    </row>
    <row r="195" spans="1:7" s="34" customFormat="1" x14ac:dyDescent="0.2">
      <c r="A195" s="191"/>
      <c r="B195" s="187"/>
      <c r="C195" s="183"/>
      <c r="D195" s="184"/>
      <c r="E195" s="185"/>
      <c r="F195" s="152">
        <f>E195-D195+F194</f>
        <v>4946.6000000000004</v>
      </c>
      <c r="G195" s="33"/>
    </row>
    <row r="196" spans="1:7" s="34" customFormat="1" x14ac:dyDescent="0.2">
      <c r="A196" s="94"/>
      <c r="B196" s="30" t="s">
        <v>9</v>
      </c>
      <c r="C196" s="31"/>
      <c r="D196" s="153">
        <f>SUM(D192:D195)</f>
        <v>0</v>
      </c>
      <c r="E196" s="154">
        <f>SUM(E192:E195)</f>
        <v>0</v>
      </c>
      <c r="F196" s="152"/>
      <c r="G196" s="33"/>
    </row>
    <row r="197" spans="1:7" s="34" customFormat="1" ht="15.75" x14ac:dyDescent="0.25">
      <c r="A197" s="75"/>
      <c r="B197" s="32"/>
      <c r="C197" s="26"/>
      <c r="D197" s="156"/>
      <c r="E197" s="157"/>
      <c r="F197" s="157"/>
      <c r="G197" s="33"/>
    </row>
    <row r="198" spans="1:7" s="34" customFormat="1" ht="15.75" x14ac:dyDescent="0.25">
      <c r="A198" s="75"/>
      <c r="B198" s="32"/>
      <c r="C198" s="26"/>
      <c r="D198" s="156"/>
      <c r="E198" s="157"/>
      <c r="F198" s="157"/>
      <c r="G198" s="33"/>
    </row>
    <row r="199" spans="1:7" s="34" customFormat="1" ht="15.75" x14ac:dyDescent="0.25">
      <c r="A199" s="95">
        <f>'Chart of Accounts'!A31</f>
        <v>5013</v>
      </c>
      <c r="B199" s="95" t="str">
        <f>'Chart of Accounts'!B31</f>
        <v>Expense 13</v>
      </c>
      <c r="C199" s="8"/>
      <c r="D199" s="156"/>
      <c r="E199" s="157"/>
      <c r="F199" s="160"/>
      <c r="G199" s="33"/>
    </row>
    <row r="200" spans="1:7" s="34" customFormat="1" x14ac:dyDescent="0.2">
      <c r="A200" s="96"/>
      <c r="B200" s="74" t="s">
        <v>8</v>
      </c>
      <c r="C200" s="22"/>
      <c r="D200" s="161"/>
      <c r="E200" s="162"/>
      <c r="F200" s="163">
        <f>F195</f>
        <v>4946.6000000000004</v>
      </c>
      <c r="G200" s="33"/>
    </row>
    <row r="201" spans="1:7" s="34" customFormat="1" x14ac:dyDescent="0.2">
      <c r="A201" s="192"/>
      <c r="B201" s="187"/>
      <c r="C201" s="183"/>
      <c r="D201" s="184"/>
      <c r="E201" s="188"/>
      <c r="F201" s="152">
        <f>E201-D201+F200</f>
        <v>4946.6000000000004</v>
      </c>
      <c r="G201" s="33"/>
    </row>
    <row r="202" spans="1:7" s="34" customFormat="1" x14ac:dyDescent="0.2">
      <c r="A202" s="192"/>
      <c r="B202" s="187"/>
      <c r="C202" s="183"/>
      <c r="D202" s="184"/>
      <c r="E202" s="188"/>
      <c r="F202" s="152">
        <f>E202-D202+F201</f>
        <v>4946.6000000000004</v>
      </c>
      <c r="G202" s="33"/>
    </row>
    <row r="203" spans="1:7" s="34" customFormat="1" x14ac:dyDescent="0.2">
      <c r="A203" s="192"/>
      <c r="B203" s="187"/>
      <c r="C203" s="183"/>
      <c r="D203" s="184"/>
      <c r="E203" s="185"/>
      <c r="F203" s="152">
        <f>E203-D203+F202</f>
        <v>4946.6000000000004</v>
      </c>
      <c r="G203" s="33"/>
    </row>
    <row r="204" spans="1:7" s="34" customFormat="1" x14ac:dyDescent="0.2">
      <c r="A204" s="192"/>
      <c r="B204" s="187"/>
      <c r="C204" s="183"/>
      <c r="D204" s="184"/>
      <c r="E204" s="185"/>
      <c r="F204" s="152">
        <f>E204-D204+F203</f>
        <v>4946.6000000000004</v>
      </c>
      <c r="G204" s="33"/>
    </row>
    <row r="205" spans="1:7" s="34" customFormat="1" x14ac:dyDescent="0.2">
      <c r="A205" s="97"/>
      <c r="B205" s="30" t="s">
        <v>9</v>
      </c>
      <c r="C205" s="31"/>
      <c r="D205" s="153">
        <f>SUM(D201:D204)</f>
        <v>0</v>
      </c>
      <c r="E205" s="154">
        <f>SUM(E201:E204)</f>
        <v>0</v>
      </c>
      <c r="F205" s="152"/>
      <c r="G205" s="33"/>
    </row>
    <row r="206" spans="1:7" s="34" customFormat="1" ht="15.75" x14ac:dyDescent="0.25">
      <c r="A206" s="75"/>
      <c r="B206" s="32"/>
      <c r="C206" s="26"/>
      <c r="D206" s="156"/>
      <c r="E206" s="157"/>
      <c r="F206" s="157"/>
      <c r="G206" s="33"/>
    </row>
    <row r="207" spans="1:7" s="34" customFormat="1" ht="15.75" x14ac:dyDescent="0.25">
      <c r="A207" s="75"/>
      <c r="B207" s="32"/>
      <c r="C207" s="26"/>
      <c r="D207" s="156"/>
      <c r="E207" s="157"/>
      <c r="F207" s="157"/>
      <c r="G207" s="33"/>
    </row>
    <row r="208" spans="1:7" s="34" customFormat="1" ht="15.75" x14ac:dyDescent="0.25">
      <c r="A208" s="95">
        <f>'Chart of Accounts'!A33</f>
        <v>5014</v>
      </c>
      <c r="B208" s="95" t="str">
        <f>'Chart of Accounts'!B33</f>
        <v>Expense 14</v>
      </c>
      <c r="C208" s="8"/>
      <c r="D208" s="156"/>
      <c r="E208" s="157"/>
      <c r="F208" s="160"/>
      <c r="G208" s="33"/>
    </row>
    <row r="209" spans="1:7" s="34" customFormat="1" x14ac:dyDescent="0.2">
      <c r="A209" s="96"/>
      <c r="B209" s="74" t="s">
        <v>8</v>
      </c>
      <c r="C209" s="22"/>
      <c r="D209" s="161"/>
      <c r="E209" s="162"/>
      <c r="F209" s="163">
        <f>F204</f>
        <v>4946.6000000000004</v>
      </c>
      <c r="G209" s="33"/>
    </row>
    <row r="210" spans="1:7" s="34" customFormat="1" x14ac:dyDescent="0.2">
      <c r="A210" s="192"/>
      <c r="B210" s="187"/>
      <c r="C210" s="183"/>
      <c r="D210" s="184"/>
      <c r="E210" s="188"/>
      <c r="F210" s="152">
        <f>E210-D210+F209</f>
        <v>4946.6000000000004</v>
      </c>
      <c r="G210" s="33"/>
    </row>
    <row r="211" spans="1:7" s="34" customFormat="1" x14ac:dyDescent="0.2">
      <c r="A211" s="192"/>
      <c r="B211" s="187"/>
      <c r="C211" s="183"/>
      <c r="D211" s="184"/>
      <c r="E211" s="188"/>
      <c r="F211" s="152">
        <f>E211-D211+F210</f>
        <v>4946.6000000000004</v>
      </c>
      <c r="G211" s="33"/>
    </row>
    <row r="212" spans="1:7" s="34" customFormat="1" x14ac:dyDescent="0.2">
      <c r="A212" s="192"/>
      <c r="B212" s="187"/>
      <c r="C212" s="183"/>
      <c r="D212" s="184"/>
      <c r="E212" s="185"/>
      <c r="F212" s="152">
        <f>E212-D212+F211</f>
        <v>4946.6000000000004</v>
      </c>
      <c r="G212" s="33"/>
    </row>
    <row r="213" spans="1:7" s="34" customFormat="1" x14ac:dyDescent="0.2">
      <c r="A213" s="192"/>
      <c r="B213" s="187"/>
      <c r="C213" s="183"/>
      <c r="D213" s="184"/>
      <c r="E213" s="185"/>
      <c r="F213" s="152">
        <f>E213-D213+F212</f>
        <v>4946.6000000000004</v>
      </c>
      <c r="G213" s="33"/>
    </row>
    <row r="214" spans="1:7" s="34" customFormat="1" x14ac:dyDescent="0.2">
      <c r="A214" s="97"/>
      <c r="B214" s="30" t="s">
        <v>9</v>
      </c>
      <c r="C214" s="31"/>
      <c r="D214" s="153">
        <f>SUM(D210:D213)</f>
        <v>0</v>
      </c>
      <c r="E214" s="154">
        <f>SUM(E210:E213)</f>
        <v>0</v>
      </c>
      <c r="F214" s="152"/>
      <c r="G214" s="33"/>
    </row>
    <row r="215" spans="1:7" s="34" customFormat="1" ht="15.75" x14ac:dyDescent="0.25">
      <c r="A215" s="75"/>
      <c r="B215" s="32"/>
      <c r="C215" s="26"/>
      <c r="D215" s="156"/>
      <c r="E215" s="157"/>
      <c r="F215" s="157"/>
      <c r="G215" s="33"/>
    </row>
    <row r="216" spans="1:7" s="34" customFormat="1" ht="15.75" x14ac:dyDescent="0.25">
      <c r="A216" s="75"/>
      <c r="B216" s="32"/>
      <c r="C216" s="26"/>
      <c r="D216" s="156"/>
      <c r="E216" s="157"/>
      <c r="F216" s="157"/>
      <c r="G216" s="33"/>
    </row>
    <row r="217" spans="1:7" s="34" customFormat="1" ht="15.75" x14ac:dyDescent="0.25">
      <c r="A217" s="95">
        <f>'Chart of Accounts'!A34</f>
        <v>5015</v>
      </c>
      <c r="B217" s="95" t="str">
        <f>'Chart of Accounts'!B34</f>
        <v>Expense 15</v>
      </c>
      <c r="C217" s="8"/>
      <c r="D217" s="156"/>
      <c r="E217" s="157"/>
      <c r="F217" s="160"/>
      <c r="G217" s="33"/>
    </row>
    <row r="218" spans="1:7" s="34" customFormat="1" x14ac:dyDescent="0.2">
      <c r="A218" s="96"/>
      <c r="B218" s="74" t="s">
        <v>8</v>
      </c>
      <c r="C218" s="22"/>
      <c r="D218" s="161"/>
      <c r="E218" s="162"/>
      <c r="F218" s="163">
        <f>F213</f>
        <v>4946.6000000000004</v>
      </c>
      <c r="G218" s="33"/>
    </row>
    <row r="219" spans="1:7" s="34" customFormat="1" x14ac:dyDescent="0.2">
      <c r="A219" s="192"/>
      <c r="B219" s="187"/>
      <c r="C219" s="183"/>
      <c r="D219" s="184"/>
      <c r="E219" s="188"/>
      <c r="F219" s="152">
        <f>E219-D219+F218</f>
        <v>4946.6000000000004</v>
      </c>
      <c r="G219" s="33"/>
    </row>
    <row r="220" spans="1:7" s="34" customFormat="1" x14ac:dyDescent="0.2">
      <c r="A220" s="192"/>
      <c r="B220" s="187"/>
      <c r="C220" s="183"/>
      <c r="D220" s="184"/>
      <c r="E220" s="188"/>
      <c r="F220" s="152">
        <f>E220-D220+F219</f>
        <v>4946.6000000000004</v>
      </c>
      <c r="G220" s="33"/>
    </row>
    <row r="221" spans="1:7" s="34" customFormat="1" x14ac:dyDescent="0.2">
      <c r="A221" s="192"/>
      <c r="B221" s="187"/>
      <c r="C221" s="183"/>
      <c r="D221" s="184"/>
      <c r="E221" s="185"/>
      <c r="F221" s="152">
        <f>E221-D221+F220</f>
        <v>4946.6000000000004</v>
      </c>
      <c r="G221" s="33"/>
    </row>
    <row r="222" spans="1:7" s="34" customFormat="1" x14ac:dyDescent="0.2">
      <c r="A222" s="192"/>
      <c r="B222" s="187"/>
      <c r="C222" s="183"/>
      <c r="D222" s="184"/>
      <c r="E222" s="185"/>
      <c r="F222" s="152">
        <f>E222-D222+F221</f>
        <v>4946.6000000000004</v>
      </c>
      <c r="G222" s="33"/>
    </row>
    <row r="223" spans="1:7" s="34" customFormat="1" x14ac:dyDescent="0.2">
      <c r="A223" s="97"/>
      <c r="B223" s="30" t="s">
        <v>9</v>
      </c>
      <c r="C223" s="31"/>
      <c r="D223" s="153">
        <f>SUM(D219:D222)</f>
        <v>0</v>
      </c>
      <c r="E223" s="154">
        <f>SUM(E219:E222)</f>
        <v>0</v>
      </c>
      <c r="F223" s="152"/>
      <c r="G223" s="33"/>
    </row>
    <row r="224" spans="1:7" s="34" customFormat="1" ht="15.75" x14ac:dyDescent="0.25">
      <c r="A224" s="75"/>
      <c r="B224" s="32"/>
      <c r="C224" s="26"/>
      <c r="D224" s="156"/>
      <c r="E224" s="157"/>
      <c r="F224" s="157"/>
      <c r="G224" s="33"/>
    </row>
    <row r="225" spans="1:7" s="34" customFormat="1" ht="15.75" x14ac:dyDescent="0.25">
      <c r="A225" s="75"/>
      <c r="B225" s="32"/>
      <c r="C225" s="26"/>
      <c r="D225" s="156"/>
      <c r="E225" s="157"/>
      <c r="F225" s="157"/>
      <c r="G225" s="33"/>
    </row>
    <row r="226" spans="1:7" s="34" customFormat="1" ht="15.75" x14ac:dyDescent="0.25">
      <c r="A226" s="95">
        <f>'Chart of Accounts'!A35</f>
        <v>5016</v>
      </c>
      <c r="B226" s="95" t="str">
        <f>'Chart of Accounts'!B35</f>
        <v>Expense 16</v>
      </c>
      <c r="C226" s="8"/>
      <c r="D226" s="156"/>
      <c r="E226" s="157"/>
      <c r="F226" s="160"/>
      <c r="G226" s="33"/>
    </row>
    <row r="227" spans="1:7" s="34" customFormat="1" x14ac:dyDescent="0.2">
      <c r="A227" s="96"/>
      <c r="B227" s="74" t="s">
        <v>8</v>
      </c>
      <c r="C227" s="22"/>
      <c r="D227" s="161"/>
      <c r="E227" s="162"/>
      <c r="F227" s="163">
        <f>F222</f>
        <v>4946.6000000000004</v>
      </c>
      <c r="G227" s="33"/>
    </row>
    <row r="228" spans="1:7" s="34" customFormat="1" x14ac:dyDescent="0.2">
      <c r="A228" s="192"/>
      <c r="B228" s="187"/>
      <c r="C228" s="183"/>
      <c r="D228" s="184"/>
      <c r="E228" s="188"/>
      <c r="F228" s="152">
        <f>E228-D228+F227</f>
        <v>4946.6000000000004</v>
      </c>
      <c r="G228" s="33"/>
    </row>
    <row r="229" spans="1:7" s="34" customFormat="1" x14ac:dyDescent="0.2">
      <c r="A229" s="192"/>
      <c r="B229" s="187"/>
      <c r="C229" s="183"/>
      <c r="D229" s="184"/>
      <c r="E229" s="188"/>
      <c r="F229" s="152">
        <f>E229-D229+F228</f>
        <v>4946.6000000000004</v>
      </c>
      <c r="G229" s="33"/>
    </row>
    <row r="230" spans="1:7" s="34" customFormat="1" x14ac:dyDescent="0.2">
      <c r="A230" s="192"/>
      <c r="B230" s="187"/>
      <c r="C230" s="183"/>
      <c r="D230" s="184"/>
      <c r="E230" s="185"/>
      <c r="F230" s="152">
        <f>E230-D230+F229</f>
        <v>4946.6000000000004</v>
      </c>
      <c r="G230" s="33"/>
    </row>
    <row r="231" spans="1:7" s="34" customFormat="1" x14ac:dyDescent="0.2">
      <c r="A231" s="192"/>
      <c r="B231" s="187"/>
      <c r="C231" s="183"/>
      <c r="D231" s="184"/>
      <c r="E231" s="185"/>
      <c r="F231" s="152">
        <f>E231-D231+F230</f>
        <v>4946.6000000000004</v>
      </c>
      <c r="G231" s="33"/>
    </row>
    <row r="232" spans="1:7" s="34" customFormat="1" x14ac:dyDescent="0.2">
      <c r="A232" s="97"/>
      <c r="B232" s="30" t="s">
        <v>9</v>
      </c>
      <c r="C232" s="31"/>
      <c r="D232" s="153">
        <f>SUM(D228:D231)</f>
        <v>0</v>
      </c>
      <c r="E232" s="154">
        <f>SUM(E228:E231)</f>
        <v>0</v>
      </c>
      <c r="F232" s="152"/>
      <c r="G232" s="33"/>
    </row>
    <row r="233" spans="1:7" s="34" customFormat="1" ht="15.75" x14ac:dyDescent="0.25">
      <c r="A233" s="75"/>
      <c r="B233" s="32"/>
      <c r="C233" s="26"/>
      <c r="D233" s="156"/>
      <c r="E233" s="157"/>
      <c r="F233" s="157"/>
      <c r="G233" s="33"/>
    </row>
    <row r="234" spans="1:7" s="34" customFormat="1" ht="15.75" x14ac:dyDescent="0.25">
      <c r="A234" s="75"/>
      <c r="B234" s="32"/>
      <c r="C234" s="26"/>
      <c r="D234" s="156"/>
      <c r="E234" s="157"/>
      <c r="F234" s="157"/>
      <c r="G234" s="33"/>
    </row>
    <row r="235" spans="1:7" s="34" customFormat="1" ht="15.75" x14ac:dyDescent="0.25">
      <c r="A235" s="95">
        <f>'Chart of Accounts'!A36</f>
        <v>5017</v>
      </c>
      <c r="B235" s="95" t="str">
        <f>'Chart of Accounts'!B36</f>
        <v>Expense 17</v>
      </c>
      <c r="C235" s="8"/>
      <c r="D235" s="156"/>
      <c r="E235" s="157"/>
      <c r="F235" s="160"/>
      <c r="G235" s="33"/>
    </row>
    <row r="236" spans="1:7" s="34" customFormat="1" x14ac:dyDescent="0.2">
      <c r="A236" s="96"/>
      <c r="B236" s="74" t="s">
        <v>8</v>
      </c>
      <c r="C236" s="22"/>
      <c r="D236" s="161"/>
      <c r="E236" s="162"/>
      <c r="F236" s="163">
        <f>F231</f>
        <v>4946.6000000000004</v>
      </c>
      <c r="G236" s="33"/>
    </row>
    <row r="237" spans="1:7" s="34" customFormat="1" x14ac:dyDescent="0.2">
      <c r="A237" s="192"/>
      <c r="B237" s="187"/>
      <c r="C237" s="183"/>
      <c r="D237" s="184"/>
      <c r="E237" s="188"/>
      <c r="F237" s="152">
        <f>E237-D237+F236</f>
        <v>4946.6000000000004</v>
      </c>
      <c r="G237" s="33"/>
    </row>
    <row r="238" spans="1:7" s="34" customFormat="1" x14ac:dyDescent="0.2">
      <c r="A238" s="192"/>
      <c r="B238" s="187"/>
      <c r="C238" s="183"/>
      <c r="D238" s="184"/>
      <c r="E238" s="188"/>
      <c r="F238" s="152">
        <f>E238-D238+F237</f>
        <v>4946.6000000000004</v>
      </c>
      <c r="G238" s="33"/>
    </row>
    <row r="239" spans="1:7" s="34" customFormat="1" x14ac:dyDescent="0.2">
      <c r="A239" s="192"/>
      <c r="B239" s="187"/>
      <c r="C239" s="183"/>
      <c r="D239" s="184"/>
      <c r="E239" s="185"/>
      <c r="F239" s="152">
        <f>E239-D239+F238</f>
        <v>4946.6000000000004</v>
      </c>
      <c r="G239" s="33"/>
    </row>
    <row r="240" spans="1:7" s="34" customFormat="1" x14ac:dyDescent="0.2">
      <c r="A240" s="192"/>
      <c r="B240" s="187"/>
      <c r="C240" s="183"/>
      <c r="D240" s="184"/>
      <c r="E240" s="185"/>
      <c r="F240" s="152">
        <f>E240-D240+F239</f>
        <v>4946.6000000000004</v>
      </c>
      <c r="G240" s="33"/>
    </row>
    <row r="241" spans="1:7" s="34" customFormat="1" x14ac:dyDescent="0.2">
      <c r="A241" s="97"/>
      <c r="B241" s="30" t="s">
        <v>9</v>
      </c>
      <c r="C241" s="31"/>
      <c r="D241" s="153">
        <f>SUM(D237:D240)</f>
        <v>0</v>
      </c>
      <c r="E241" s="154">
        <f>SUM(E237:E240)</f>
        <v>0</v>
      </c>
      <c r="F241" s="152"/>
      <c r="G241" s="33"/>
    </row>
    <row r="242" spans="1:7" s="34" customFormat="1" ht="15.75" x14ac:dyDescent="0.25">
      <c r="A242" s="75"/>
      <c r="B242" s="32"/>
      <c r="C242" s="26"/>
      <c r="D242" s="156"/>
      <c r="E242" s="157"/>
      <c r="F242" s="157"/>
      <c r="G242" s="33"/>
    </row>
    <row r="243" spans="1:7" s="34" customFormat="1" ht="15.75" x14ac:dyDescent="0.25">
      <c r="A243" s="75"/>
      <c r="B243" s="32"/>
      <c r="C243" s="26"/>
      <c r="D243" s="156"/>
      <c r="E243" s="157"/>
      <c r="F243" s="157"/>
      <c r="G243" s="33"/>
    </row>
    <row r="244" spans="1:7" s="34" customFormat="1" ht="15.75" x14ac:dyDescent="0.25">
      <c r="A244" s="95">
        <f>'Chart of Accounts'!A38</f>
        <v>5018</v>
      </c>
      <c r="B244" s="95" t="str">
        <f>'Chart of Accounts'!B38</f>
        <v>Expense 18</v>
      </c>
      <c r="C244" s="8"/>
      <c r="D244" s="156"/>
      <c r="E244" s="157"/>
      <c r="F244" s="160"/>
      <c r="G244" s="33"/>
    </row>
    <row r="245" spans="1:7" s="34" customFormat="1" x14ac:dyDescent="0.2">
      <c r="A245" s="96"/>
      <c r="B245" s="74" t="s">
        <v>8</v>
      </c>
      <c r="C245" s="22"/>
      <c r="D245" s="161"/>
      <c r="E245" s="162"/>
      <c r="F245" s="163">
        <f>F240</f>
        <v>4946.6000000000004</v>
      </c>
      <c r="G245" s="33"/>
    </row>
    <row r="246" spans="1:7" s="34" customFormat="1" x14ac:dyDescent="0.2">
      <c r="A246" s="192"/>
      <c r="B246" s="187"/>
      <c r="C246" s="183"/>
      <c r="D246" s="184"/>
      <c r="E246" s="188"/>
      <c r="F246" s="152">
        <f>E246-D246+F245</f>
        <v>4946.6000000000004</v>
      </c>
      <c r="G246" s="33"/>
    </row>
    <row r="247" spans="1:7" s="34" customFormat="1" x14ac:dyDescent="0.2">
      <c r="A247" s="192"/>
      <c r="B247" s="187"/>
      <c r="C247" s="183"/>
      <c r="D247" s="184"/>
      <c r="E247" s="188"/>
      <c r="F247" s="152">
        <f>E247-D247+F246</f>
        <v>4946.6000000000004</v>
      </c>
      <c r="G247" s="33"/>
    </row>
    <row r="248" spans="1:7" s="34" customFormat="1" x14ac:dyDescent="0.2">
      <c r="A248" s="192"/>
      <c r="B248" s="187"/>
      <c r="C248" s="183"/>
      <c r="D248" s="184"/>
      <c r="E248" s="185"/>
      <c r="F248" s="152">
        <f>E248-D248+F247</f>
        <v>4946.6000000000004</v>
      </c>
      <c r="G248" s="33"/>
    </row>
    <row r="249" spans="1:7" s="34" customFormat="1" x14ac:dyDescent="0.2">
      <c r="A249" s="192"/>
      <c r="B249" s="187"/>
      <c r="C249" s="183"/>
      <c r="D249" s="184"/>
      <c r="E249" s="185"/>
      <c r="F249" s="152">
        <f>E249-D249+F248</f>
        <v>4946.6000000000004</v>
      </c>
      <c r="G249" s="33"/>
    </row>
    <row r="250" spans="1:7" s="34" customFormat="1" x14ac:dyDescent="0.2">
      <c r="A250" s="97"/>
      <c r="B250" s="30" t="s">
        <v>9</v>
      </c>
      <c r="C250" s="31"/>
      <c r="D250" s="153">
        <f>SUM(D246:D249)</f>
        <v>0</v>
      </c>
      <c r="E250" s="154">
        <f>SUM(E246:E249)</f>
        <v>0</v>
      </c>
      <c r="F250" s="152"/>
      <c r="G250" s="33"/>
    </row>
    <row r="251" spans="1:7" s="34" customFormat="1" ht="15.75" x14ac:dyDescent="0.25">
      <c r="A251" s="75"/>
      <c r="B251" s="32"/>
      <c r="C251" s="26"/>
      <c r="D251" s="156"/>
      <c r="E251" s="157"/>
      <c r="F251" s="157"/>
      <c r="G251" s="33"/>
    </row>
    <row r="252" spans="1:7" s="34" customFormat="1" ht="15.75" x14ac:dyDescent="0.25">
      <c r="A252" s="75"/>
      <c r="B252" s="32"/>
      <c r="C252" s="26"/>
      <c r="D252" s="156"/>
      <c r="E252" s="157"/>
      <c r="F252" s="157"/>
      <c r="G252" s="33"/>
    </row>
    <row r="253" spans="1:7" s="34" customFormat="1" ht="15.75" x14ac:dyDescent="0.25">
      <c r="A253" s="95">
        <f>'Chart of Accounts'!A39</f>
        <v>5019</v>
      </c>
      <c r="B253" s="95" t="str">
        <f>'Chart of Accounts'!B39</f>
        <v>Expense 19</v>
      </c>
      <c r="C253" s="8"/>
      <c r="D253" s="156"/>
      <c r="E253" s="157"/>
      <c r="F253" s="160"/>
      <c r="G253" s="33"/>
    </row>
    <row r="254" spans="1:7" s="34" customFormat="1" x14ac:dyDescent="0.2">
      <c r="A254" s="96"/>
      <c r="B254" s="74" t="s">
        <v>8</v>
      </c>
      <c r="C254" s="22"/>
      <c r="D254" s="161"/>
      <c r="E254" s="162"/>
      <c r="F254" s="163">
        <f>F249</f>
        <v>4946.6000000000004</v>
      </c>
      <c r="G254" s="33"/>
    </row>
    <row r="255" spans="1:7" s="34" customFormat="1" x14ac:dyDescent="0.2">
      <c r="A255" s="192"/>
      <c r="B255" s="187"/>
      <c r="C255" s="183"/>
      <c r="D255" s="184"/>
      <c r="E255" s="188"/>
      <c r="F255" s="152">
        <f>E255-D255+F254</f>
        <v>4946.6000000000004</v>
      </c>
      <c r="G255" s="33"/>
    </row>
    <row r="256" spans="1:7" s="34" customFormat="1" x14ac:dyDescent="0.2">
      <c r="A256" s="192"/>
      <c r="B256" s="187"/>
      <c r="C256" s="183"/>
      <c r="D256" s="184"/>
      <c r="E256" s="188"/>
      <c r="F256" s="152">
        <f>E256-D256+F255</f>
        <v>4946.6000000000004</v>
      </c>
      <c r="G256" s="33"/>
    </row>
    <row r="257" spans="1:7" s="34" customFormat="1" x14ac:dyDescent="0.2">
      <c r="A257" s="192"/>
      <c r="B257" s="187"/>
      <c r="C257" s="183"/>
      <c r="D257" s="184"/>
      <c r="E257" s="185"/>
      <c r="F257" s="152">
        <f>E257-D257+F256</f>
        <v>4946.6000000000004</v>
      </c>
      <c r="G257" s="33"/>
    </row>
    <row r="258" spans="1:7" s="34" customFormat="1" x14ac:dyDescent="0.2">
      <c r="A258" s="192"/>
      <c r="B258" s="187"/>
      <c r="C258" s="183"/>
      <c r="D258" s="184"/>
      <c r="E258" s="185"/>
      <c r="F258" s="152">
        <f>E258-D258+F257</f>
        <v>4946.6000000000004</v>
      </c>
      <c r="G258" s="33"/>
    </row>
    <row r="259" spans="1:7" s="34" customFormat="1" x14ac:dyDescent="0.2">
      <c r="A259" s="97"/>
      <c r="B259" s="30" t="s">
        <v>9</v>
      </c>
      <c r="C259" s="31"/>
      <c r="D259" s="153">
        <f>SUM(D255:D258)</f>
        <v>0</v>
      </c>
      <c r="E259" s="154">
        <f>SUM(E255:E258)</f>
        <v>0</v>
      </c>
      <c r="F259" s="152"/>
      <c r="G259" s="33"/>
    </row>
    <row r="260" spans="1:7" s="34" customFormat="1" ht="15.75" x14ac:dyDescent="0.25">
      <c r="A260" s="75"/>
      <c r="B260" s="32"/>
      <c r="C260" s="26"/>
      <c r="D260" s="156"/>
      <c r="E260" s="157"/>
      <c r="F260" s="157"/>
      <c r="G260" s="33"/>
    </row>
    <row r="261" spans="1:7" s="34" customFormat="1" ht="15.75" x14ac:dyDescent="0.25">
      <c r="A261" s="75"/>
      <c r="B261" s="32"/>
      <c r="C261" s="26"/>
      <c r="D261" s="156"/>
      <c r="E261" s="157"/>
      <c r="F261" s="157"/>
      <c r="G261" s="33"/>
    </row>
    <row r="262" spans="1:7" s="34" customFormat="1" ht="15.75" x14ac:dyDescent="0.25">
      <c r="A262" s="98">
        <f>'Chart of Accounts'!A40</f>
        <v>5020</v>
      </c>
      <c r="B262" s="98" t="str">
        <f>'Chart of Accounts'!B40</f>
        <v>Expense 20</v>
      </c>
      <c r="C262" s="8"/>
      <c r="D262" s="156"/>
      <c r="E262" s="157"/>
      <c r="F262" s="160"/>
      <c r="G262" s="33"/>
    </row>
    <row r="263" spans="1:7" s="34" customFormat="1" x14ac:dyDescent="0.2">
      <c r="A263" s="99"/>
      <c r="B263" s="74" t="s">
        <v>8</v>
      </c>
      <c r="C263" s="22"/>
      <c r="D263" s="161"/>
      <c r="E263" s="162"/>
      <c r="F263" s="163">
        <f>F258</f>
        <v>4946.6000000000004</v>
      </c>
      <c r="G263" s="33"/>
    </row>
    <row r="264" spans="1:7" s="34" customFormat="1" x14ac:dyDescent="0.2">
      <c r="A264" s="193"/>
      <c r="B264" s="187"/>
      <c r="C264" s="183"/>
      <c r="D264" s="184"/>
      <c r="E264" s="188"/>
      <c r="F264" s="152">
        <f>E264-D264+F263</f>
        <v>4946.6000000000004</v>
      </c>
      <c r="G264" s="33"/>
    </row>
    <row r="265" spans="1:7" s="34" customFormat="1" x14ac:dyDescent="0.2">
      <c r="A265" s="193"/>
      <c r="B265" s="187"/>
      <c r="C265" s="183"/>
      <c r="D265" s="184"/>
      <c r="E265" s="188"/>
      <c r="F265" s="152">
        <f>E265-D265+F264</f>
        <v>4946.6000000000004</v>
      </c>
      <c r="G265" s="33"/>
    </row>
    <row r="266" spans="1:7" s="34" customFormat="1" x14ac:dyDescent="0.2">
      <c r="A266" s="193"/>
      <c r="B266" s="187"/>
      <c r="C266" s="183"/>
      <c r="D266" s="184"/>
      <c r="E266" s="185"/>
      <c r="F266" s="152">
        <f>E266-D266+F265</f>
        <v>4946.6000000000004</v>
      </c>
      <c r="G266" s="33"/>
    </row>
    <row r="267" spans="1:7" s="34" customFormat="1" x14ac:dyDescent="0.2">
      <c r="A267" s="193"/>
      <c r="B267" s="187"/>
      <c r="C267" s="183"/>
      <c r="D267" s="184"/>
      <c r="E267" s="185"/>
      <c r="F267" s="152">
        <f>E267-D267+F266</f>
        <v>4946.6000000000004</v>
      </c>
      <c r="G267" s="33"/>
    </row>
    <row r="268" spans="1:7" s="34" customFormat="1" x14ac:dyDescent="0.2">
      <c r="A268" s="100"/>
      <c r="B268" s="30" t="s">
        <v>9</v>
      </c>
      <c r="C268" s="31"/>
      <c r="D268" s="153">
        <f>SUM(D264:D267)</f>
        <v>0</v>
      </c>
      <c r="E268" s="154">
        <f>SUM(E264:E267)</f>
        <v>0</v>
      </c>
      <c r="F268" s="152"/>
      <c r="G268" s="33"/>
    </row>
    <row r="269" spans="1:7" s="34" customFormat="1" ht="15.75" x14ac:dyDescent="0.25">
      <c r="A269" s="75"/>
      <c r="B269" s="32"/>
      <c r="C269" s="26"/>
      <c r="D269" s="156"/>
      <c r="E269" s="157"/>
      <c r="F269" s="157"/>
      <c r="G269" s="33"/>
    </row>
    <row r="270" spans="1:7" s="34" customFormat="1" ht="15.75" x14ac:dyDescent="0.25">
      <c r="A270" s="75"/>
      <c r="B270" s="32"/>
      <c r="C270" s="26"/>
      <c r="D270" s="156"/>
      <c r="E270" s="157"/>
      <c r="F270" s="157"/>
      <c r="G270" s="33"/>
    </row>
    <row r="271" spans="1:7" s="34" customFormat="1" ht="15.75" x14ac:dyDescent="0.25">
      <c r="A271" s="98">
        <f>'Chart of Accounts'!A41</f>
        <v>5021</v>
      </c>
      <c r="B271" s="98" t="str">
        <f>'Chart of Accounts'!B41</f>
        <v>Expense 21</v>
      </c>
      <c r="C271" s="8"/>
      <c r="D271" s="156"/>
      <c r="E271" s="157"/>
      <c r="F271" s="160"/>
      <c r="G271" s="33"/>
    </row>
    <row r="272" spans="1:7" s="34" customFormat="1" x14ac:dyDescent="0.2">
      <c r="A272" s="99"/>
      <c r="B272" s="74" t="s">
        <v>8</v>
      </c>
      <c r="C272" s="22"/>
      <c r="D272" s="161"/>
      <c r="E272" s="162"/>
      <c r="F272" s="163">
        <f>F267</f>
        <v>4946.6000000000004</v>
      </c>
      <c r="G272" s="33"/>
    </row>
    <row r="273" spans="1:7" s="34" customFormat="1" x14ac:dyDescent="0.2">
      <c r="A273" s="193"/>
      <c r="B273" s="187"/>
      <c r="C273" s="183"/>
      <c r="D273" s="184"/>
      <c r="E273" s="188"/>
      <c r="F273" s="152">
        <f>E273-D273+F272</f>
        <v>4946.6000000000004</v>
      </c>
      <c r="G273" s="33"/>
    </row>
    <row r="274" spans="1:7" s="34" customFormat="1" x14ac:dyDescent="0.2">
      <c r="A274" s="193"/>
      <c r="B274" s="187"/>
      <c r="C274" s="183"/>
      <c r="D274" s="184"/>
      <c r="E274" s="188"/>
      <c r="F274" s="152">
        <f>E274-D274+F273</f>
        <v>4946.6000000000004</v>
      </c>
      <c r="G274" s="33"/>
    </row>
    <row r="275" spans="1:7" s="34" customFormat="1" x14ac:dyDescent="0.2">
      <c r="A275" s="193"/>
      <c r="B275" s="187"/>
      <c r="C275" s="183"/>
      <c r="D275" s="184"/>
      <c r="E275" s="185"/>
      <c r="F275" s="152">
        <f>E275-D275+F274</f>
        <v>4946.6000000000004</v>
      </c>
      <c r="G275" s="33"/>
    </row>
    <row r="276" spans="1:7" s="34" customFormat="1" x14ac:dyDescent="0.2">
      <c r="A276" s="193"/>
      <c r="B276" s="187"/>
      <c r="C276" s="183"/>
      <c r="D276" s="184"/>
      <c r="E276" s="185"/>
      <c r="F276" s="152">
        <f>E276-D276+F275</f>
        <v>4946.6000000000004</v>
      </c>
      <c r="G276" s="33"/>
    </row>
    <row r="277" spans="1:7" s="34" customFormat="1" x14ac:dyDescent="0.2">
      <c r="A277" s="100"/>
      <c r="B277" s="30" t="s">
        <v>9</v>
      </c>
      <c r="C277" s="31"/>
      <c r="D277" s="153">
        <f>SUM(D273:D276)</f>
        <v>0</v>
      </c>
      <c r="E277" s="154">
        <f>SUM(E273:E276)</f>
        <v>0</v>
      </c>
      <c r="F277" s="152"/>
      <c r="G277" s="33"/>
    </row>
    <row r="278" spans="1:7" s="34" customFormat="1" ht="15.75" x14ac:dyDescent="0.25">
      <c r="A278" s="75"/>
      <c r="B278" s="32"/>
      <c r="C278" s="26"/>
      <c r="D278" s="156"/>
      <c r="E278" s="157"/>
      <c r="F278" s="157"/>
      <c r="G278" s="33"/>
    </row>
    <row r="279" spans="1:7" s="34" customFormat="1" ht="15.75" x14ac:dyDescent="0.25">
      <c r="A279" s="75"/>
      <c r="B279" s="32"/>
      <c r="C279" s="26"/>
      <c r="D279" s="156"/>
      <c r="E279" s="157"/>
      <c r="F279" s="157"/>
      <c r="G279" s="33"/>
    </row>
    <row r="280" spans="1:7" s="34" customFormat="1" ht="15.75" x14ac:dyDescent="0.25">
      <c r="A280" s="101">
        <f>'Chart of Accounts'!A42</f>
        <v>5022</v>
      </c>
      <c r="B280" s="101" t="str">
        <f>'Chart of Accounts'!B42</f>
        <v>Expense 22</v>
      </c>
      <c r="C280" s="8"/>
      <c r="D280" s="156"/>
      <c r="E280" s="157"/>
      <c r="F280" s="160"/>
      <c r="G280" s="33"/>
    </row>
    <row r="281" spans="1:7" s="34" customFormat="1" x14ac:dyDescent="0.2">
      <c r="A281" s="102"/>
      <c r="B281" s="74" t="s">
        <v>8</v>
      </c>
      <c r="C281" s="22"/>
      <c r="D281" s="161"/>
      <c r="E281" s="162"/>
      <c r="F281" s="163">
        <f>F276</f>
        <v>4946.6000000000004</v>
      </c>
      <c r="G281" s="33"/>
    </row>
    <row r="282" spans="1:7" s="34" customFormat="1" x14ac:dyDescent="0.2">
      <c r="A282" s="194"/>
      <c r="B282" s="187"/>
      <c r="C282" s="183"/>
      <c r="D282" s="184"/>
      <c r="E282" s="188"/>
      <c r="F282" s="152">
        <f>E282-D282+F281</f>
        <v>4946.6000000000004</v>
      </c>
      <c r="G282" s="33"/>
    </row>
    <row r="283" spans="1:7" s="34" customFormat="1" x14ac:dyDescent="0.2">
      <c r="A283" s="194"/>
      <c r="B283" s="187"/>
      <c r="C283" s="183"/>
      <c r="D283" s="184"/>
      <c r="E283" s="188"/>
      <c r="F283" s="152">
        <f>E283-D283+F282</f>
        <v>4946.6000000000004</v>
      </c>
      <c r="G283" s="33"/>
    </row>
    <row r="284" spans="1:7" s="34" customFormat="1" x14ac:dyDescent="0.2">
      <c r="A284" s="194"/>
      <c r="B284" s="187"/>
      <c r="C284" s="183"/>
      <c r="D284" s="184"/>
      <c r="E284" s="185"/>
      <c r="F284" s="152">
        <f>E284-D284+F283</f>
        <v>4946.6000000000004</v>
      </c>
      <c r="G284" s="33"/>
    </row>
    <row r="285" spans="1:7" s="34" customFormat="1" x14ac:dyDescent="0.2">
      <c r="A285" s="194"/>
      <c r="B285" s="187"/>
      <c r="C285" s="183"/>
      <c r="D285" s="184"/>
      <c r="E285" s="185"/>
      <c r="F285" s="152">
        <f>E285-D285+F284</f>
        <v>4946.6000000000004</v>
      </c>
      <c r="G285" s="33"/>
    </row>
    <row r="286" spans="1:7" s="34" customFormat="1" x14ac:dyDescent="0.2">
      <c r="A286" s="103"/>
      <c r="B286" s="30" t="s">
        <v>9</v>
      </c>
      <c r="C286" s="31"/>
      <c r="D286" s="153">
        <f>SUM(D282:D285)</f>
        <v>0</v>
      </c>
      <c r="E286" s="154">
        <f>SUM(E282:E285)</f>
        <v>0</v>
      </c>
      <c r="F286" s="152"/>
      <c r="G286" s="33"/>
    </row>
    <row r="287" spans="1:7" s="34" customFormat="1" ht="15.75" x14ac:dyDescent="0.25">
      <c r="A287" s="75"/>
      <c r="B287" s="32"/>
      <c r="C287" s="26"/>
      <c r="D287" s="156"/>
      <c r="E287" s="157"/>
      <c r="F287" s="157"/>
      <c r="G287" s="33"/>
    </row>
    <row r="288" spans="1:7" s="34" customFormat="1" ht="15.75" x14ac:dyDescent="0.25">
      <c r="A288" s="75"/>
      <c r="B288" s="32"/>
      <c r="C288" s="26"/>
      <c r="D288" s="156"/>
      <c r="E288" s="157"/>
      <c r="F288" s="157"/>
      <c r="G288" s="33"/>
    </row>
    <row r="289" spans="1:7" s="34" customFormat="1" ht="15.75" x14ac:dyDescent="0.25">
      <c r="A289" s="101">
        <f>'Chart of Accounts'!A43</f>
        <v>5023</v>
      </c>
      <c r="B289" s="101" t="str">
        <f>'Chart of Accounts'!B43</f>
        <v>Expense 23</v>
      </c>
      <c r="C289" s="8"/>
      <c r="D289" s="156"/>
      <c r="E289" s="157"/>
      <c r="F289" s="160"/>
      <c r="G289" s="33"/>
    </row>
    <row r="290" spans="1:7" s="34" customFormat="1" x14ac:dyDescent="0.2">
      <c r="A290" s="102"/>
      <c r="B290" s="74" t="s">
        <v>8</v>
      </c>
      <c r="C290" s="22"/>
      <c r="D290" s="161"/>
      <c r="E290" s="162"/>
      <c r="F290" s="163">
        <f>F285</f>
        <v>4946.6000000000004</v>
      </c>
      <c r="G290" s="33"/>
    </row>
    <row r="291" spans="1:7" s="34" customFormat="1" x14ac:dyDescent="0.2">
      <c r="A291" s="194"/>
      <c r="B291" s="187"/>
      <c r="C291" s="183"/>
      <c r="D291" s="184"/>
      <c r="E291" s="188"/>
      <c r="F291" s="152">
        <f>E291-D291+F290</f>
        <v>4946.6000000000004</v>
      </c>
      <c r="G291" s="33"/>
    </row>
    <row r="292" spans="1:7" s="34" customFormat="1" x14ac:dyDescent="0.2">
      <c r="A292" s="194"/>
      <c r="B292" s="187"/>
      <c r="C292" s="183"/>
      <c r="D292" s="184"/>
      <c r="E292" s="188"/>
      <c r="F292" s="152">
        <f>E292-D292+F291</f>
        <v>4946.6000000000004</v>
      </c>
      <c r="G292" s="33"/>
    </row>
    <row r="293" spans="1:7" s="34" customFormat="1" x14ac:dyDescent="0.2">
      <c r="A293" s="194"/>
      <c r="B293" s="187"/>
      <c r="C293" s="183"/>
      <c r="D293" s="184"/>
      <c r="E293" s="185"/>
      <c r="F293" s="152">
        <f>E293-D293+F292</f>
        <v>4946.6000000000004</v>
      </c>
      <c r="G293" s="33"/>
    </row>
    <row r="294" spans="1:7" s="34" customFormat="1" x14ac:dyDescent="0.2">
      <c r="A294" s="194"/>
      <c r="B294" s="187"/>
      <c r="C294" s="183"/>
      <c r="D294" s="184"/>
      <c r="E294" s="185"/>
      <c r="F294" s="152">
        <f>E294-D294+F293</f>
        <v>4946.6000000000004</v>
      </c>
      <c r="G294" s="33"/>
    </row>
    <row r="295" spans="1:7" s="34" customFormat="1" x14ac:dyDescent="0.2">
      <c r="A295" s="103"/>
      <c r="B295" s="30" t="s">
        <v>9</v>
      </c>
      <c r="C295" s="31"/>
      <c r="D295" s="153">
        <f>SUM(D291:D294)</f>
        <v>0</v>
      </c>
      <c r="E295" s="154">
        <f>SUM(E291:E294)</f>
        <v>0</v>
      </c>
      <c r="F295" s="152"/>
      <c r="G295" s="33"/>
    </row>
    <row r="296" spans="1:7" s="34" customFormat="1" ht="15.75" x14ac:dyDescent="0.25">
      <c r="A296" s="75"/>
      <c r="B296" s="32"/>
      <c r="C296" s="26"/>
      <c r="D296" s="156"/>
      <c r="E296" s="157"/>
      <c r="F296" s="157"/>
      <c r="G296" s="33"/>
    </row>
    <row r="297" spans="1:7" s="34" customFormat="1" ht="15.75" x14ac:dyDescent="0.25">
      <c r="A297" s="75"/>
      <c r="B297" s="32"/>
      <c r="C297" s="26"/>
      <c r="D297" s="156"/>
      <c r="E297" s="157"/>
      <c r="F297" s="157"/>
      <c r="G297" s="33"/>
    </row>
    <row r="298" spans="1:7" s="34" customFormat="1" ht="15.75" x14ac:dyDescent="0.25">
      <c r="A298" s="101">
        <f>'Chart of Accounts'!A44</f>
        <v>5024</v>
      </c>
      <c r="B298" s="101" t="str">
        <f>'Chart of Accounts'!B44</f>
        <v>Expense 24</v>
      </c>
      <c r="C298" s="8"/>
      <c r="D298" s="156"/>
      <c r="E298" s="157"/>
      <c r="F298" s="160"/>
      <c r="G298" s="33"/>
    </row>
    <row r="299" spans="1:7" s="34" customFormat="1" x14ac:dyDescent="0.2">
      <c r="A299" s="102"/>
      <c r="B299" s="74" t="s">
        <v>8</v>
      </c>
      <c r="C299" s="22"/>
      <c r="D299" s="161"/>
      <c r="E299" s="162"/>
      <c r="F299" s="163">
        <f>F294</f>
        <v>4946.6000000000004</v>
      </c>
      <c r="G299" s="33"/>
    </row>
    <row r="300" spans="1:7" s="34" customFormat="1" x14ac:dyDescent="0.2">
      <c r="A300" s="194"/>
      <c r="B300" s="187"/>
      <c r="C300" s="183"/>
      <c r="D300" s="184"/>
      <c r="E300" s="188"/>
      <c r="F300" s="152">
        <f>E300-D300+F299</f>
        <v>4946.6000000000004</v>
      </c>
      <c r="G300" s="33"/>
    </row>
    <row r="301" spans="1:7" s="34" customFormat="1" x14ac:dyDescent="0.2">
      <c r="A301" s="194"/>
      <c r="B301" s="187"/>
      <c r="C301" s="183"/>
      <c r="D301" s="184"/>
      <c r="E301" s="188"/>
      <c r="F301" s="152">
        <f>E301-D301+F300</f>
        <v>4946.6000000000004</v>
      </c>
      <c r="G301" s="33"/>
    </row>
    <row r="302" spans="1:7" s="34" customFormat="1" x14ac:dyDescent="0.2">
      <c r="A302" s="194"/>
      <c r="B302" s="187"/>
      <c r="C302" s="183"/>
      <c r="D302" s="184"/>
      <c r="E302" s="185"/>
      <c r="F302" s="152">
        <f>E302-D302+F301</f>
        <v>4946.6000000000004</v>
      </c>
      <c r="G302" s="33"/>
    </row>
    <row r="303" spans="1:7" s="34" customFormat="1" x14ac:dyDescent="0.2">
      <c r="A303" s="194"/>
      <c r="B303" s="187"/>
      <c r="C303" s="183"/>
      <c r="D303" s="184"/>
      <c r="E303" s="185"/>
      <c r="F303" s="152">
        <f>E303-D303+F302</f>
        <v>4946.6000000000004</v>
      </c>
      <c r="G303" s="33"/>
    </row>
    <row r="304" spans="1:7" s="34" customFormat="1" x14ac:dyDescent="0.2">
      <c r="A304" s="103"/>
      <c r="B304" s="30" t="s">
        <v>9</v>
      </c>
      <c r="C304" s="31"/>
      <c r="D304" s="153">
        <f>SUM(D300:D303)</f>
        <v>0</v>
      </c>
      <c r="E304" s="154">
        <f>SUM(E300:E303)</f>
        <v>0</v>
      </c>
      <c r="F304" s="152"/>
      <c r="G304" s="33"/>
    </row>
    <row r="305" spans="1:7" s="34" customFormat="1" x14ac:dyDescent="0.2">
      <c r="A305" s="27"/>
      <c r="B305" s="28"/>
      <c r="C305" s="8"/>
      <c r="D305" s="156"/>
      <c r="E305" s="157"/>
      <c r="F305" s="160"/>
      <c r="G305" s="33"/>
    </row>
    <row r="306" spans="1:7" s="34" customFormat="1" x14ac:dyDescent="0.2">
      <c r="A306" s="27"/>
      <c r="B306" s="28"/>
      <c r="C306" s="8"/>
      <c r="D306" s="156"/>
      <c r="E306" s="157"/>
      <c r="F306" s="160"/>
      <c r="G306" s="33"/>
    </row>
    <row r="307" spans="1:7" s="34" customFormat="1" ht="15.75" x14ac:dyDescent="0.25">
      <c r="A307" s="101">
        <f>'Chart of Accounts'!A45</f>
        <v>5025</v>
      </c>
      <c r="B307" s="101" t="str">
        <f>'Chart of Accounts'!B45</f>
        <v>Expense 25</v>
      </c>
      <c r="C307" s="8"/>
      <c r="D307" s="156"/>
      <c r="E307" s="157"/>
      <c r="F307" s="160"/>
      <c r="G307" s="33"/>
    </row>
    <row r="308" spans="1:7" s="34" customFormat="1" x14ac:dyDescent="0.2">
      <c r="A308" s="102"/>
      <c r="B308" s="74" t="s">
        <v>8</v>
      </c>
      <c r="C308" s="22"/>
      <c r="D308" s="161"/>
      <c r="E308" s="162"/>
      <c r="F308" s="163">
        <f>F303</f>
        <v>4946.6000000000004</v>
      </c>
      <c r="G308" s="33"/>
    </row>
    <row r="309" spans="1:7" s="34" customFormat="1" x14ac:dyDescent="0.2">
      <c r="A309" s="194"/>
      <c r="B309" s="187"/>
      <c r="C309" s="183"/>
      <c r="D309" s="184"/>
      <c r="E309" s="188"/>
      <c r="F309" s="152">
        <f>E309-D309+F308</f>
        <v>4946.6000000000004</v>
      </c>
      <c r="G309" s="33"/>
    </row>
    <row r="310" spans="1:7" s="34" customFormat="1" x14ac:dyDescent="0.2">
      <c r="A310" s="194"/>
      <c r="B310" s="187"/>
      <c r="C310" s="183"/>
      <c r="D310" s="184"/>
      <c r="E310" s="188"/>
      <c r="F310" s="152">
        <f>E310-D310+F309</f>
        <v>4946.6000000000004</v>
      </c>
      <c r="G310" s="33"/>
    </row>
    <row r="311" spans="1:7" s="34" customFormat="1" x14ac:dyDescent="0.2">
      <c r="A311" s="194"/>
      <c r="B311" s="187"/>
      <c r="C311" s="183"/>
      <c r="D311" s="184"/>
      <c r="E311" s="185"/>
      <c r="F311" s="152">
        <f>E311-D311+F310</f>
        <v>4946.6000000000004</v>
      </c>
      <c r="G311" s="33"/>
    </row>
    <row r="312" spans="1:7" s="34" customFormat="1" x14ac:dyDescent="0.2">
      <c r="A312" s="194"/>
      <c r="B312" s="187"/>
      <c r="C312" s="183"/>
      <c r="D312" s="184"/>
      <c r="E312" s="185"/>
      <c r="F312" s="152">
        <f>E312-D312+F311</f>
        <v>4946.6000000000004</v>
      </c>
      <c r="G312" s="33"/>
    </row>
    <row r="313" spans="1:7" s="34" customFormat="1" x14ac:dyDescent="0.2">
      <c r="A313" s="103"/>
      <c r="B313" s="30" t="s">
        <v>9</v>
      </c>
      <c r="C313" s="31"/>
      <c r="D313" s="153">
        <f>SUM(D309:D312)</f>
        <v>0</v>
      </c>
      <c r="E313" s="154">
        <f>SUM(E309:E312)</f>
        <v>0</v>
      </c>
      <c r="F313" s="152"/>
      <c r="G313" s="33"/>
    </row>
    <row r="314" spans="1:7" s="34" customFormat="1" x14ac:dyDescent="0.2">
      <c r="A314" s="27"/>
      <c r="B314" s="28"/>
      <c r="C314" s="8"/>
      <c r="D314" s="156"/>
      <c r="E314" s="157"/>
      <c r="F314" s="160"/>
      <c r="G314" s="33"/>
    </row>
    <row r="315" spans="1:7" s="34" customFormat="1" x14ac:dyDescent="0.2">
      <c r="A315" s="27"/>
      <c r="B315" s="28"/>
      <c r="C315" s="8"/>
      <c r="D315" s="156"/>
      <c r="E315" s="157"/>
      <c r="F315" s="160"/>
      <c r="G315" s="33"/>
    </row>
    <row r="316" spans="1:7" ht="18" customHeight="1" x14ac:dyDescent="0.25">
      <c r="A316" s="105">
        <f>'Chart of Accounts'!A46</f>
        <v>5026</v>
      </c>
      <c r="B316" s="105" t="str">
        <f>'Chart of Accounts'!B46</f>
        <v>Expense 26</v>
      </c>
      <c r="C316" s="8"/>
      <c r="D316" s="156"/>
      <c r="E316" s="157"/>
      <c r="F316" s="160"/>
    </row>
    <row r="317" spans="1:7" s="1" customFormat="1" ht="18" customHeight="1" x14ac:dyDescent="0.2">
      <c r="A317" s="106"/>
      <c r="B317" s="74" t="s">
        <v>8</v>
      </c>
      <c r="C317" s="22"/>
      <c r="D317" s="161"/>
      <c r="E317" s="162"/>
      <c r="F317" s="163">
        <f>F312</f>
        <v>4946.6000000000004</v>
      </c>
      <c r="G317" s="4"/>
    </row>
    <row r="318" spans="1:7" s="1" customFormat="1" ht="12.75" customHeight="1" x14ac:dyDescent="0.2">
      <c r="A318" s="195"/>
      <c r="B318" s="187"/>
      <c r="C318" s="183"/>
      <c r="D318" s="184"/>
      <c r="E318" s="188"/>
      <c r="F318" s="152">
        <f>E318-D318+F317</f>
        <v>4946.6000000000004</v>
      </c>
      <c r="G318" s="4"/>
    </row>
    <row r="319" spans="1:7" s="1" customFormat="1" ht="12.75" customHeight="1" x14ac:dyDescent="0.2">
      <c r="A319" s="195"/>
      <c r="B319" s="187"/>
      <c r="C319" s="183"/>
      <c r="D319" s="184"/>
      <c r="E319" s="188"/>
      <c r="F319" s="152">
        <f t="shared" ref="F319:F328" si="0">E319-D319+F318</f>
        <v>4946.6000000000004</v>
      </c>
      <c r="G319" s="4"/>
    </row>
    <row r="320" spans="1:7" s="1" customFormat="1" ht="12.75" customHeight="1" x14ac:dyDescent="0.2">
      <c r="A320" s="195"/>
      <c r="B320" s="187"/>
      <c r="C320" s="183"/>
      <c r="D320" s="184"/>
      <c r="E320" s="188"/>
      <c r="F320" s="152">
        <f t="shared" si="0"/>
        <v>4946.6000000000004</v>
      </c>
      <c r="G320" s="4"/>
    </row>
    <row r="321" spans="1:7" s="1" customFormat="1" ht="12.75" customHeight="1" x14ac:dyDescent="0.2">
      <c r="A321" s="195"/>
      <c r="B321" s="187"/>
      <c r="C321" s="183"/>
      <c r="D321" s="184"/>
      <c r="E321" s="188"/>
      <c r="F321" s="152">
        <f t="shared" si="0"/>
        <v>4946.6000000000004</v>
      </c>
      <c r="G321" s="4"/>
    </row>
    <row r="322" spans="1:7" s="1" customFormat="1" ht="12.75" customHeight="1" x14ac:dyDescent="0.2">
      <c r="A322" s="195"/>
      <c r="B322" s="187"/>
      <c r="C322" s="183"/>
      <c r="D322" s="184"/>
      <c r="E322" s="188"/>
      <c r="F322" s="152">
        <f t="shared" si="0"/>
        <v>4946.6000000000004</v>
      </c>
      <c r="G322" s="4"/>
    </row>
    <row r="323" spans="1:7" s="1" customFormat="1" ht="12.75" customHeight="1" x14ac:dyDescent="0.2">
      <c r="A323" s="195"/>
      <c r="B323" s="187"/>
      <c r="C323" s="183"/>
      <c r="D323" s="184"/>
      <c r="E323" s="188"/>
      <c r="F323" s="152">
        <f t="shared" si="0"/>
        <v>4946.6000000000004</v>
      </c>
      <c r="G323" s="4"/>
    </row>
    <row r="324" spans="1:7" s="1" customFormat="1" ht="12.75" customHeight="1" x14ac:dyDescent="0.2">
      <c r="A324" s="195"/>
      <c r="B324" s="187"/>
      <c r="C324" s="183"/>
      <c r="D324" s="184"/>
      <c r="E324" s="188"/>
      <c r="F324" s="152">
        <f t="shared" si="0"/>
        <v>4946.6000000000004</v>
      </c>
      <c r="G324" s="4"/>
    </row>
    <row r="325" spans="1:7" s="1" customFormat="1" ht="12.75" customHeight="1" x14ac:dyDescent="0.2">
      <c r="A325" s="195"/>
      <c r="B325" s="187"/>
      <c r="C325" s="183"/>
      <c r="D325" s="184"/>
      <c r="E325" s="188"/>
      <c r="F325" s="152">
        <f t="shared" si="0"/>
        <v>4946.6000000000004</v>
      </c>
      <c r="G325" s="4"/>
    </row>
    <row r="326" spans="1:7" s="1" customFormat="1" ht="12.75" customHeight="1" x14ac:dyDescent="0.2">
      <c r="A326" s="195"/>
      <c r="B326" s="187"/>
      <c r="C326" s="183"/>
      <c r="D326" s="184"/>
      <c r="E326" s="188"/>
      <c r="F326" s="152">
        <f t="shared" si="0"/>
        <v>4946.6000000000004</v>
      </c>
      <c r="G326" s="4"/>
    </row>
    <row r="327" spans="1:7" x14ac:dyDescent="0.2">
      <c r="A327" s="195"/>
      <c r="B327" s="187"/>
      <c r="C327" s="183"/>
      <c r="D327" s="184"/>
      <c r="E327" s="185"/>
      <c r="F327" s="152">
        <f t="shared" si="0"/>
        <v>4946.6000000000004</v>
      </c>
    </row>
    <row r="328" spans="1:7" x14ac:dyDescent="0.2">
      <c r="A328" s="195"/>
      <c r="B328" s="187"/>
      <c r="C328" s="183"/>
      <c r="D328" s="184"/>
      <c r="E328" s="185"/>
      <c r="F328" s="152">
        <f t="shared" si="0"/>
        <v>4946.6000000000004</v>
      </c>
    </row>
    <row r="329" spans="1:7" s="13" customFormat="1" x14ac:dyDescent="0.2">
      <c r="A329" s="107"/>
      <c r="B329" s="30" t="s">
        <v>9</v>
      </c>
      <c r="C329" s="31"/>
      <c r="D329" s="153">
        <f>SUM(D318:D328)</f>
        <v>0</v>
      </c>
      <c r="E329" s="154">
        <f>SUM(E318:E328)</f>
        <v>0</v>
      </c>
      <c r="F329" s="152"/>
      <c r="G329" s="3"/>
    </row>
    <row r="330" spans="1:7" s="13" customFormat="1" x14ac:dyDescent="0.2">
      <c r="A330" s="27"/>
      <c r="B330" s="28"/>
      <c r="C330" s="8"/>
      <c r="D330" s="156"/>
      <c r="E330" s="157"/>
      <c r="F330" s="160"/>
      <c r="G330" s="3"/>
    </row>
    <row r="331" spans="1:7" s="34" customFormat="1" ht="15.75" x14ac:dyDescent="0.25">
      <c r="A331" s="27"/>
      <c r="B331" s="32"/>
      <c r="C331" s="26"/>
      <c r="D331" s="156"/>
      <c r="E331" s="157"/>
      <c r="F331" s="157"/>
      <c r="G331" s="33"/>
    </row>
    <row r="332" spans="1:7" ht="18" customHeight="1" x14ac:dyDescent="0.25">
      <c r="A332" s="253">
        <f>'Chart of Accounts'!A47</f>
        <v>5027</v>
      </c>
      <c r="B332" s="253" t="str">
        <f>'Chart of Accounts'!B47</f>
        <v>Expense 27</v>
      </c>
      <c r="C332" s="8"/>
      <c r="D332" s="156"/>
      <c r="E332" s="157"/>
      <c r="F332" s="160"/>
    </row>
    <row r="333" spans="1:7" s="1" customFormat="1" ht="18" customHeight="1" x14ac:dyDescent="0.2">
      <c r="A333" s="254"/>
      <c r="B333" s="74" t="s">
        <v>8</v>
      </c>
      <c r="C333" s="22"/>
      <c r="D333" s="161"/>
      <c r="E333" s="162"/>
      <c r="F333" s="163">
        <f>F328</f>
        <v>4946.6000000000004</v>
      </c>
      <c r="G333" s="4"/>
    </row>
    <row r="334" spans="1:7" s="1" customFormat="1" ht="12.75" customHeight="1" x14ac:dyDescent="0.2">
      <c r="A334" s="255"/>
      <c r="B334" s="187"/>
      <c r="C334" s="183"/>
      <c r="D334" s="184"/>
      <c r="E334" s="188"/>
      <c r="F334" s="152">
        <f>E334-D334+F333</f>
        <v>4946.6000000000004</v>
      </c>
      <c r="G334" s="4"/>
    </row>
    <row r="335" spans="1:7" s="1" customFormat="1" ht="12.75" customHeight="1" x14ac:dyDescent="0.2">
      <c r="A335" s="255"/>
      <c r="B335" s="187"/>
      <c r="C335" s="183"/>
      <c r="D335" s="184"/>
      <c r="E335" s="188"/>
      <c r="F335" s="152">
        <f>E335-D335+F334</f>
        <v>4946.6000000000004</v>
      </c>
      <c r="G335" s="4"/>
    </row>
    <row r="336" spans="1:7" ht="12.75" customHeight="1" x14ac:dyDescent="0.2">
      <c r="A336" s="255"/>
      <c r="B336" s="187"/>
      <c r="C336" s="183"/>
      <c r="D336" s="184"/>
      <c r="E336" s="185"/>
      <c r="F336" s="152">
        <f>E336-D336+F335</f>
        <v>4946.6000000000004</v>
      </c>
    </row>
    <row r="337" spans="1:7" ht="12.75" customHeight="1" x14ac:dyDescent="0.2">
      <c r="A337" s="255"/>
      <c r="B337" s="187"/>
      <c r="C337" s="183"/>
      <c r="D337" s="184"/>
      <c r="E337" s="185"/>
      <c r="F337" s="152">
        <f>E337-D337+F336</f>
        <v>4946.6000000000004</v>
      </c>
    </row>
    <row r="338" spans="1:7" s="13" customFormat="1" x14ac:dyDescent="0.2">
      <c r="A338" s="256"/>
      <c r="B338" s="30" t="s">
        <v>9</v>
      </c>
      <c r="C338" s="31"/>
      <c r="D338" s="153">
        <f>SUM(D334:D337)</f>
        <v>0</v>
      </c>
      <c r="E338" s="154">
        <f>SUM(E334:E337)</f>
        <v>0</v>
      </c>
      <c r="F338" s="152"/>
      <c r="G338" s="3"/>
    </row>
    <row r="339" spans="1:7" s="13" customFormat="1" x14ac:dyDescent="0.2">
      <c r="A339" s="27"/>
      <c r="B339" s="28"/>
      <c r="C339" s="8"/>
      <c r="D339" s="156"/>
      <c r="E339" s="157"/>
      <c r="F339" s="160"/>
      <c r="G339" s="3"/>
    </row>
    <row r="340" spans="1:7" s="13" customFormat="1" x14ac:dyDescent="0.2">
      <c r="A340" s="27"/>
      <c r="B340" s="28"/>
      <c r="C340" s="8"/>
      <c r="D340" s="156"/>
      <c r="E340" s="157"/>
      <c r="F340" s="160"/>
      <c r="G340" s="3"/>
    </row>
    <row r="341" spans="1:7" s="13" customFormat="1" ht="15.75" x14ac:dyDescent="0.25">
      <c r="A341" s="253">
        <f>'Chart of Accounts'!A48</f>
        <v>5028</v>
      </c>
      <c r="B341" s="253" t="str">
        <f>'Chart of Accounts'!B48</f>
        <v>Expense 28</v>
      </c>
      <c r="C341" s="8"/>
      <c r="D341" s="156"/>
      <c r="E341" s="157"/>
      <c r="F341" s="160"/>
      <c r="G341" s="3"/>
    </row>
    <row r="342" spans="1:7" s="13" customFormat="1" x14ac:dyDescent="0.2">
      <c r="A342" s="254"/>
      <c r="B342" s="74" t="s">
        <v>8</v>
      </c>
      <c r="C342" s="22"/>
      <c r="D342" s="161"/>
      <c r="E342" s="162"/>
      <c r="F342" s="163">
        <f>F337</f>
        <v>4946.6000000000004</v>
      </c>
      <c r="G342" s="3"/>
    </row>
    <row r="343" spans="1:7" s="13" customFormat="1" x14ac:dyDescent="0.2">
      <c r="A343" s="255"/>
      <c r="B343" s="187"/>
      <c r="C343" s="183"/>
      <c r="D343" s="184"/>
      <c r="E343" s="188"/>
      <c r="F343" s="152">
        <f>E343-D343+F342</f>
        <v>4946.6000000000004</v>
      </c>
      <c r="G343" s="3"/>
    </row>
    <row r="344" spans="1:7" s="13" customFormat="1" x14ac:dyDescent="0.2">
      <c r="A344" s="255"/>
      <c r="B344" s="187"/>
      <c r="C344" s="183"/>
      <c r="D344" s="184"/>
      <c r="E344" s="188"/>
      <c r="F344" s="152">
        <f>E344-D344+F343</f>
        <v>4946.6000000000004</v>
      </c>
      <c r="G344" s="3"/>
    </row>
    <row r="345" spans="1:7" s="13" customFormat="1" x14ac:dyDescent="0.2">
      <c r="A345" s="255"/>
      <c r="B345" s="187"/>
      <c r="C345" s="183"/>
      <c r="D345" s="184"/>
      <c r="E345" s="185"/>
      <c r="F345" s="152">
        <f>E345-D345+F344</f>
        <v>4946.6000000000004</v>
      </c>
      <c r="G345" s="3"/>
    </row>
    <row r="346" spans="1:7" s="13" customFormat="1" x14ac:dyDescent="0.2">
      <c r="A346" s="255"/>
      <c r="B346" s="187"/>
      <c r="C346" s="183"/>
      <c r="D346" s="184"/>
      <c r="E346" s="185"/>
      <c r="F346" s="152">
        <f>E346-D346+F345</f>
        <v>4946.6000000000004</v>
      </c>
      <c r="G346" s="3"/>
    </row>
    <row r="347" spans="1:7" s="13" customFormat="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4946.6000000000004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0</v>
      </c>
      <c r="E351" s="166">
        <f>E15+E24+E33+E42+E51+E60+E69+E78+E87+E97+E106+E115+E124+E133+E142+E151+E160+E169+E178+E187+E196+E205+E214+E223+E232+E241+E250+E259+E268+E277+E286+E295+E304+E313+E329+E338+E347</f>
        <v>0</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4946.6000000000004</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tabColor theme="9" tint="-0.499984740745262"/>
    <pageSetUpPr fitToPage="1"/>
  </sheetPr>
  <dimension ref="A1:G60"/>
  <sheetViews>
    <sheetView workbookViewId="0">
      <selection activeCell="N31" sqref="N31"/>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52</v>
      </c>
      <c r="B4" s="461"/>
      <c r="C4" s="461"/>
      <c r="D4" s="276"/>
      <c r="E4" s="277">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July '!G55</f>
        <v>4946.6000000000022</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'GL-AUG'!E15-'GL-AUG'!D15</f>
        <v>0</v>
      </c>
      <c r="F11" s="127"/>
      <c r="G11" s="82"/>
    </row>
    <row r="12" spans="1:7" ht="14.25" x14ac:dyDescent="0.2">
      <c r="A12" s="67"/>
      <c r="B12" s="126">
        <f>'Chart of Accounts'!A7</f>
        <v>4002</v>
      </c>
      <c r="C12" s="126" t="str">
        <f>'Chart of Accounts'!B7</f>
        <v>Swag</v>
      </c>
      <c r="D12" s="127"/>
      <c r="E12" s="128">
        <f>'GL-AUG'!E24-'GL-AUG'!D24</f>
        <v>0</v>
      </c>
      <c r="F12" s="127"/>
      <c r="G12" s="82"/>
    </row>
    <row r="13" spans="1:7" ht="14.25" x14ac:dyDescent="0.2">
      <c r="A13" s="67"/>
      <c r="B13" s="126">
        <f>'Chart of Accounts'!A8</f>
        <v>4003</v>
      </c>
      <c r="C13" s="126" t="str">
        <f>'Chart of Accounts'!B8</f>
        <v>Party Revenue (Tickets, Raffles, etc.)</v>
      </c>
      <c r="D13" s="127"/>
      <c r="E13" s="128">
        <f>'GL-AUG'!E33-'GL-AUG'!D33</f>
        <v>0</v>
      </c>
      <c r="F13" s="127"/>
      <c r="G13" s="82"/>
    </row>
    <row r="14" spans="1:7" ht="14.25" x14ac:dyDescent="0.2">
      <c r="A14" s="67"/>
      <c r="B14" s="126">
        <f>'Chart of Accounts'!A9</f>
        <v>4004</v>
      </c>
      <c r="C14" s="126" t="str">
        <f>'Chart of Accounts'!B9</f>
        <v>Income 4</v>
      </c>
      <c r="D14" s="127"/>
      <c r="E14" s="128">
        <f>'GL-AUG'!E42-'GL-AUG'!D42</f>
        <v>0</v>
      </c>
      <c r="F14" s="127"/>
      <c r="G14" s="82"/>
    </row>
    <row r="15" spans="1:7" ht="14.25" x14ac:dyDescent="0.2">
      <c r="A15" s="67"/>
      <c r="B15" s="126">
        <f>'Chart of Accounts'!A10</f>
        <v>4005</v>
      </c>
      <c r="C15" s="126" t="str">
        <f>'Chart of Accounts'!B10</f>
        <v>Income 5</v>
      </c>
      <c r="D15" s="127"/>
      <c r="E15" s="128">
        <f>'GL-AUG'!E51-'GL-AUG'!D51</f>
        <v>0</v>
      </c>
      <c r="F15" s="127"/>
      <c r="G15" s="82"/>
    </row>
    <row r="16" spans="1:7" ht="14.25" x14ac:dyDescent="0.2">
      <c r="A16" s="67"/>
      <c r="B16" s="126">
        <f>'Chart of Accounts'!A11</f>
        <v>4006</v>
      </c>
      <c r="C16" s="126" t="str">
        <f>'Chart of Accounts'!B11</f>
        <v>Income 6</v>
      </c>
      <c r="D16" s="127"/>
      <c r="E16" s="128">
        <f>'GL-AUG'!E60-'GL-AUG'!D60</f>
        <v>0</v>
      </c>
      <c r="F16" s="127"/>
      <c r="G16" s="82"/>
    </row>
    <row r="17" spans="1:7" ht="14.25" x14ac:dyDescent="0.2">
      <c r="A17" s="67"/>
      <c r="B17" s="126">
        <f>'Chart of Accounts'!A12</f>
        <v>4007</v>
      </c>
      <c r="C17" s="126" t="str">
        <f>'Chart of Accounts'!B12</f>
        <v>Income 7</v>
      </c>
      <c r="D17" s="127"/>
      <c r="E17" s="128">
        <f>'GL-AUG'!E69-'GL-AUG'!D69</f>
        <v>0</v>
      </c>
      <c r="F17" s="127"/>
      <c r="G17" s="82"/>
    </row>
    <row r="18" spans="1:7" ht="14.25" x14ac:dyDescent="0.2">
      <c r="A18" s="67"/>
      <c r="B18" s="126">
        <f>'Chart of Accounts'!A13</f>
        <v>4008</v>
      </c>
      <c r="C18" s="126" t="str">
        <f>'Chart of Accounts'!B13</f>
        <v>Income 8</v>
      </c>
      <c r="D18" s="127"/>
      <c r="E18" s="128">
        <f>'GL-AUG'!E78-'GL-AUG'!D78</f>
        <v>0</v>
      </c>
      <c r="F18" s="127"/>
      <c r="G18" s="82"/>
    </row>
    <row r="19" spans="1:7" ht="14.25" x14ac:dyDescent="0.2">
      <c r="A19" s="67"/>
      <c r="B19" s="126">
        <f>'Chart of Accounts'!A14</f>
        <v>4009</v>
      </c>
      <c r="C19" s="126" t="str">
        <f>'Chart of Accounts'!B14</f>
        <v>Income 9</v>
      </c>
      <c r="D19" s="127"/>
      <c r="E19" s="128">
        <f>'GL-AUG'!E87-'GL-AUG'!D87</f>
        <v>0</v>
      </c>
      <c r="F19" s="127"/>
      <c r="G19" s="82"/>
    </row>
    <row r="20" spans="1:7" ht="15.75" x14ac:dyDescent="0.25">
      <c r="A20" s="67"/>
      <c r="B20" s="129"/>
      <c r="C20" s="130" t="s">
        <v>6</v>
      </c>
      <c r="D20" s="131"/>
      <c r="E20" s="132"/>
      <c r="F20" s="129"/>
      <c r="G20" s="133">
        <f>SUM(E11:E19)</f>
        <v>0</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'GL-AUG'!D97-'GL-AUG'!E97</f>
        <v>0</v>
      </c>
      <c r="F23" s="124"/>
      <c r="G23" s="136"/>
    </row>
    <row r="24" spans="1:7" ht="14.25" x14ac:dyDescent="0.2">
      <c r="A24" s="67"/>
      <c r="B24" s="127">
        <f>'Chart of Accounts'!A19</f>
        <v>5002</v>
      </c>
      <c r="C24" s="127" t="str">
        <f>'Chart of Accounts'!B19</f>
        <v>International Dues</v>
      </c>
      <c r="D24" s="137"/>
      <c r="E24" s="128">
        <f>'GL-AUG'!D106-'GL-AUG'!E106</f>
        <v>0</v>
      </c>
      <c r="F24" s="124"/>
      <c r="G24" s="136"/>
    </row>
    <row r="25" spans="1:7" ht="14.25" x14ac:dyDescent="0.2">
      <c r="A25" s="67"/>
      <c r="B25" s="127">
        <f>'Chart of Accounts'!A20</f>
        <v>5003</v>
      </c>
      <c r="C25" s="127" t="str">
        <f>'Chart of Accounts'!B20</f>
        <v>Web Site</v>
      </c>
      <c r="D25" s="137"/>
      <c r="E25" s="128">
        <f>'GL-AUG'!D115-'GL-AUG'!E115</f>
        <v>0</v>
      </c>
      <c r="F25" s="124"/>
      <c r="G25" s="136"/>
    </row>
    <row r="26" spans="1:7" ht="14.25" x14ac:dyDescent="0.2">
      <c r="A26" s="67"/>
      <c r="B26" s="127">
        <f>'Chart of Accounts'!A21</f>
        <v>5004</v>
      </c>
      <c r="C26" s="127" t="str">
        <f>'Chart of Accounts'!B21</f>
        <v>P.O. Box</v>
      </c>
      <c r="D26" s="137"/>
      <c r="E26" s="128">
        <f>'GL-AUG'!D124-'GL-AUG'!E124</f>
        <v>0</v>
      </c>
      <c r="F26" s="124"/>
      <c r="G26" s="136"/>
    </row>
    <row r="27" spans="1:7" ht="14.25" x14ac:dyDescent="0.2">
      <c r="A27" s="67"/>
      <c r="B27" s="127">
        <f>'Chart of Accounts'!A22</f>
        <v>5005</v>
      </c>
      <c r="C27" s="127" t="str">
        <f>'Chart of Accounts'!B22</f>
        <v>Charitable Giving</v>
      </c>
      <c r="D27" s="137"/>
      <c r="E27" s="128">
        <f>'GL-AUG'!D133-'GL-AUG'!E133</f>
        <v>0</v>
      </c>
      <c r="F27" s="124"/>
      <c r="G27" s="136"/>
    </row>
    <row r="28" spans="1:7" ht="14.25" x14ac:dyDescent="0.2">
      <c r="A28" s="67"/>
      <c r="B28" s="127">
        <f>'Chart of Accounts'!A23</f>
        <v>5006</v>
      </c>
      <c r="C28" s="127" t="str">
        <f>'Chart of Accounts'!B23</f>
        <v>Run Expenses</v>
      </c>
      <c r="D28" s="137"/>
      <c r="E28" s="128">
        <f>'GL-AUG'!D142-'GL-AUG'!E142</f>
        <v>0</v>
      </c>
      <c r="F28" s="124"/>
      <c r="G28" s="136"/>
    </row>
    <row r="29" spans="1:7" ht="14.25" x14ac:dyDescent="0.2">
      <c r="A29" s="67"/>
      <c r="B29" s="127">
        <f>'Chart of Accounts'!A24</f>
        <v>5007</v>
      </c>
      <c r="C29" s="127" t="str">
        <f>'Chart of Accounts'!B24</f>
        <v>Shane Smith</v>
      </c>
      <c r="D29" s="137"/>
      <c r="E29" s="128">
        <f>'GL-AUG'!D151-'GL-AUG'!E151</f>
        <v>0</v>
      </c>
      <c r="F29" s="124"/>
      <c r="G29" s="136"/>
    </row>
    <row r="30" spans="1:7" ht="14.25" x14ac:dyDescent="0.2">
      <c r="A30" s="67"/>
      <c r="B30" s="127">
        <f>'Chart of Accounts'!A25</f>
        <v>5008</v>
      </c>
      <c r="C30" s="127" t="str">
        <f>'Chart of Accounts'!B25</f>
        <v>Chapter Party</v>
      </c>
      <c r="D30" s="137"/>
      <c r="E30" s="128">
        <f>'GL-AUG'!D160-'GL-AUG'!E160</f>
        <v>0</v>
      </c>
      <c r="F30" s="124"/>
      <c r="G30" s="136"/>
    </row>
    <row r="31" spans="1:7" ht="14.25" x14ac:dyDescent="0.2">
      <c r="A31" s="67"/>
      <c r="B31" s="127">
        <f>'Chart of Accounts'!A26</f>
        <v>5009</v>
      </c>
      <c r="C31" s="127" t="str">
        <f>'Chart of Accounts'!B26</f>
        <v>NY State Party</v>
      </c>
      <c r="D31" s="137"/>
      <c r="E31" s="128">
        <f>'GL-AUG'!D169-'GL-AUG'!E169</f>
        <v>0</v>
      </c>
      <c r="F31" s="124"/>
      <c r="G31" s="136"/>
    </row>
    <row r="32" spans="1:7" ht="14.25" x14ac:dyDescent="0.2">
      <c r="A32" s="67"/>
      <c r="B32" s="127">
        <f>'Chart of Accounts'!A28</f>
        <v>5010</v>
      </c>
      <c r="C32" s="127" t="str">
        <f>'Chart of Accounts'!B28</f>
        <v>Expense 10</v>
      </c>
      <c r="D32" s="137"/>
      <c r="E32" s="128">
        <f>'GL-AUG'!D178-'GL-AUG'!E178</f>
        <v>0</v>
      </c>
      <c r="F32" s="124"/>
      <c r="G32" s="136"/>
    </row>
    <row r="33" spans="1:7" ht="14.25" x14ac:dyDescent="0.2">
      <c r="A33" s="67"/>
      <c r="B33" s="127">
        <f>'Chart of Accounts'!A29</f>
        <v>5011</v>
      </c>
      <c r="C33" s="127" t="str">
        <f>'Chart of Accounts'!B29</f>
        <v>Expense 11</v>
      </c>
      <c r="D33" s="137"/>
      <c r="E33" s="128">
        <f>'GL-AUG'!D187-'GL-AUG'!E187</f>
        <v>0</v>
      </c>
      <c r="F33" s="124"/>
      <c r="G33" s="136"/>
    </row>
    <row r="34" spans="1:7" ht="14.25" x14ac:dyDescent="0.2">
      <c r="A34" s="67"/>
      <c r="B34" s="127">
        <f>'Chart of Accounts'!A30</f>
        <v>5012</v>
      </c>
      <c r="C34" s="127" t="str">
        <f>'Chart of Accounts'!B30</f>
        <v>Expense 12</v>
      </c>
      <c r="D34" s="137"/>
      <c r="E34" s="128">
        <f>'GL-AUG'!D196-'GL-AUG'!E196</f>
        <v>0</v>
      </c>
      <c r="F34" s="124"/>
      <c r="G34" s="136"/>
    </row>
    <row r="35" spans="1:7" ht="14.25" x14ac:dyDescent="0.2">
      <c r="A35" s="67"/>
      <c r="B35" s="127">
        <f>'Chart of Accounts'!A31</f>
        <v>5013</v>
      </c>
      <c r="C35" s="127" t="str">
        <f>'Chart of Accounts'!B31</f>
        <v>Expense 13</v>
      </c>
      <c r="D35" s="137"/>
      <c r="E35" s="128">
        <f>'GL-AUG'!D205-'GL-AUG'!E205</f>
        <v>0</v>
      </c>
      <c r="F35" s="124"/>
      <c r="G35" s="136"/>
    </row>
    <row r="36" spans="1:7" ht="14.25" x14ac:dyDescent="0.2">
      <c r="A36" s="67"/>
      <c r="B36" s="127">
        <f>'Chart of Accounts'!A33</f>
        <v>5014</v>
      </c>
      <c r="C36" s="127" t="str">
        <f>'Chart of Accounts'!B33</f>
        <v>Expense 14</v>
      </c>
      <c r="D36" s="137"/>
      <c r="E36" s="128">
        <f>'GL-AUG'!D214-'GL-AUG'!E214</f>
        <v>0</v>
      </c>
      <c r="F36" s="124"/>
      <c r="G36" s="136"/>
    </row>
    <row r="37" spans="1:7" ht="14.25" x14ac:dyDescent="0.2">
      <c r="A37" s="67"/>
      <c r="B37" s="127">
        <f>'Chart of Accounts'!A34</f>
        <v>5015</v>
      </c>
      <c r="C37" s="127" t="str">
        <f>'Chart of Accounts'!B34</f>
        <v>Expense 15</v>
      </c>
      <c r="D37" s="137"/>
      <c r="E37" s="128">
        <f>'GL-AUG'!D223-'GL-AUG'!E223</f>
        <v>0</v>
      </c>
      <c r="F37" s="124"/>
      <c r="G37" s="136"/>
    </row>
    <row r="38" spans="1:7" ht="14.25" x14ac:dyDescent="0.2">
      <c r="A38" s="67"/>
      <c r="B38" s="127">
        <f>'Chart of Accounts'!A35</f>
        <v>5016</v>
      </c>
      <c r="C38" s="127" t="str">
        <f>'Chart of Accounts'!B35</f>
        <v>Expense 16</v>
      </c>
      <c r="D38" s="137"/>
      <c r="E38" s="128">
        <f>'GL-AUG'!D232-'GL-AUG'!E232</f>
        <v>0</v>
      </c>
      <c r="F38" s="124"/>
      <c r="G38" s="136"/>
    </row>
    <row r="39" spans="1:7" ht="14.25" x14ac:dyDescent="0.2">
      <c r="A39" s="67"/>
      <c r="B39" s="127">
        <f>'Chart of Accounts'!A36</f>
        <v>5017</v>
      </c>
      <c r="C39" s="127" t="str">
        <f>'Chart of Accounts'!B36</f>
        <v>Expense 17</v>
      </c>
      <c r="D39" s="137"/>
      <c r="E39" s="128">
        <f>'GL-AUG'!D241-'GL-AUG'!E241</f>
        <v>0</v>
      </c>
      <c r="F39" s="124"/>
      <c r="G39" s="136"/>
    </row>
    <row r="40" spans="1:7" ht="14.25" x14ac:dyDescent="0.2">
      <c r="A40" s="67"/>
      <c r="B40" s="127">
        <f>'Chart of Accounts'!A38</f>
        <v>5018</v>
      </c>
      <c r="C40" s="127" t="str">
        <f>'Chart of Accounts'!B38</f>
        <v>Expense 18</v>
      </c>
      <c r="D40" s="137"/>
      <c r="E40" s="128">
        <f>'GL-AUG'!D250-'GL-AUG'!E250</f>
        <v>0</v>
      </c>
      <c r="F40" s="124"/>
      <c r="G40" s="136"/>
    </row>
    <row r="41" spans="1:7" ht="14.25" x14ac:dyDescent="0.2">
      <c r="A41" s="67"/>
      <c r="B41" s="127">
        <f>'Chart of Accounts'!A39</f>
        <v>5019</v>
      </c>
      <c r="C41" s="127" t="str">
        <f>'Chart of Accounts'!B39</f>
        <v>Expense 19</v>
      </c>
      <c r="D41" s="137"/>
      <c r="E41" s="128">
        <f>'GL-AUG'!D259-'GL-AUG'!E259</f>
        <v>0</v>
      </c>
      <c r="F41" s="124"/>
      <c r="G41" s="136"/>
    </row>
    <row r="42" spans="1:7" ht="14.25" x14ac:dyDescent="0.2">
      <c r="A42" s="67"/>
      <c r="B42" s="127">
        <f>'Chart of Accounts'!A40</f>
        <v>5020</v>
      </c>
      <c r="C42" s="127" t="str">
        <f>'Chart of Accounts'!B40</f>
        <v>Expense 20</v>
      </c>
      <c r="D42" s="137"/>
      <c r="E42" s="128">
        <f>'GL-AUG'!D268-'GL-AUG'!E268</f>
        <v>0</v>
      </c>
      <c r="F42" s="124"/>
      <c r="G42" s="136"/>
    </row>
    <row r="43" spans="1:7" ht="14.25" x14ac:dyDescent="0.2">
      <c r="A43" s="67"/>
      <c r="B43" s="127">
        <f>'Chart of Accounts'!A41</f>
        <v>5021</v>
      </c>
      <c r="C43" s="127" t="str">
        <f>'Chart of Accounts'!B41</f>
        <v>Expense 21</v>
      </c>
      <c r="D43" s="137"/>
      <c r="E43" s="128">
        <f>'GL-AUG'!D277-'GL-AUG'!E277</f>
        <v>0</v>
      </c>
      <c r="F43" s="124"/>
      <c r="G43" s="136"/>
    </row>
    <row r="44" spans="1:7" ht="14.25" x14ac:dyDescent="0.2">
      <c r="A44" s="67"/>
      <c r="B44" s="127">
        <f>'Chart of Accounts'!A42</f>
        <v>5022</v>
      </c>
      <c r="C44" s="127" t="str">
        <f>'Chart of Accounts'!B42</f>
        <v>Expense 22</v>
      </c>
      <c r="D44" s="137"/>
      <c r="E44" s="128">
        <f>'GL-AUG'!D286-'GL-AUG'!E286</f>
        <v>0</v>
      </c>
      <c r="F44" s="124"/>
      <c r="G44" s="136"/>
    </row>
    <row r="45" spans="1:7" ht="14.25" x14ac:dyDescent="0.2">
      <c r="A45" s="67"/>
      <c r="B45" s="127">
        <f>'Chart of Accounts'!A43</f>
        <v>5023</v>
      </c>
      <c r="C45" s="127" t="str">
        <f>'Chart of Accounts'!B43</f>
        <v>Expense 23</v>
      </c>
      <c r="D45" s="137"/>
      <c r="E45" s="128">
        <f>'GL-AUG'!D295-'GL-AUG'!E295</f>
        <v>0</v>
      </c>
      <c r="F45" s="124"/>
      <c r="G45" s="136"/>
    </row>
    <row r="46" spans="1:7" ht="14.25" x14ac:dyDescent="0.2">
      <c r="A46" s="67"/>
      <c r="B46" s="127">
        <f>'Chart of Accounts'!A44</f>
        <v>5024</v>
      </c>
      <c r="C46" s="127" t="str">
        <f>'Chart of Accounts'!B44</f>
        <v>Expense 24</v>
      </c>
      <c r="D46" s="137"/>
      <c r="E46" s="128">
        <f>'GL-AUG'!D304-'GL-AUG'!E304</f>
        <v>0</v>
      </c>
      <c r="F46" s="124"/>
      <c r="G46" s="136"/>
    </row>
    <row r="47" spans="1:7" ht="14.25" x14ac:dyDescent="0.2">
      <c r="A47" s="67"/>
      <c r="B47" s="127">
        <f>'Chart of Accounts'!A45</f>
        <v>5025</v>
      </c>
      <c r="C47" s="127" t="str">
        <f>'Chart of Accounts'!B45</f>
        <v>Expense 25</v>
      </c>
      <c r="D47" s="137"/>
      <c r="E47" s="128">
        <f>'GL-AUG'!D313-'GL-AUG'!E313</f>
        <v>0</v>
      </c>
      <c r="F47" s="124"/>
      <c r="G47" s="136"/>
    </row>
    <row r="48" spans="1:7" ht="14.25" x14ac:dyDescent="0.2">
      <c r="A48" s="67"/>
      <c r="B48" s="127">
        <f>'Chart of Accounts'!A46</f>
        <v>5026</v>
      </c>
      <c r="C48" s="127" t="str">
        <f>'Chart of Accounts'!B46</f>
        <v>Expense 26</v>
      </c>
      <c r="D48" s="137"/>
      <c r="E48" s="128">
        <f>'GL-AUG'!D329-'GL-AUG'!E329</f>
        <v>0</v>
      </c>
      <c r="F48" s="124"/>
      <c r="G48" s="136"/>
    </row>
    <row r="49" spans="1:7" ht="14.25" x14ac:dyDescent="0.2">
      <c r="A49" s="67"/>
      <c r="B49" s="127">
        <f>'Chart of Accounts'!A47</f>
        <v>5027</v>
      </c>
      <c r="C49" s="127" t="str">
        <f>'Chart of Accounts'!B47</f>
        <v>Expense 27</v>
      </c>
      <c r="D49" s="137"/>
      <c r="E49" s="128">
        <f>'GL-AUG'!D338-'GL-AUG'!E338</f>
        <v>0</v>
      </c>
      <c r="F49" s="124"/>
      <c r="G49" s="136"/>
    </row>
    <row r="50" spans="1:7" ht="14.25" x14ac:dyDescent="0.2">
      <c r="A50" s="67"/>
      <c r="B50" s="127">
        <f>'Chart of Accounts'!A48</f>
        <v>5028</v>
      </c>
      <c r="C50" s="127" t="str">
        <f>'Chart of Accounts'!B48</f>
        <v>Expense 28</v>
      </c>
      <c r="D50" s="137"/>
      <c r="E50" s="128">
        <f>'GL-AUG'!D347-'GL-AUG'!E347</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0</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C4"/>
  </mergeCells>
  <pageMargins left="0.75" right="0.75" top="1" bottom="1" header="0.5" footer="0.5"/>
  <pageSetup scale="78"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rgb="FFFF0000"/>
    <pageSetUpPr fitToPage="1"/>
  </sheetPr>
  <dimension ref="A1:G392"/>
  <sheetViews>
    <sheetView workbookViewId="0">
      <selection activeCell="A7" sqref="A7:XFD7"/>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53</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'GL-AUG'!F353</f>
        <v>4946.6000000000004</v>
      </c>
    </row>
    <row r="10" spans="1:6" x14ac:dyDescent="0.2">
      <c r="A10" s="181"/>
      <c r="B10" s="182"/>
      <c r="C10" s="183"/>
      <c r="D10" s="184"/>
      <c r="E10" s="185"/>
      <c r="F10" s="152">
        <f>E10-D10+F9</f>
        <v>4946.6000000000004</v>
      </c>
    </row>
    <row r="11" spans="1:6" x14ac:dyDescent="0.2">
      <c r="A11" s="181"/>
      <c r="B11" s="182"/>
      <c r="C11" s="183"/>
      <c r="D11" s="184"/>
      <c r="E11" s="185"/>
      <c r="F11" s="152">
        <f>E11-D11+F10</f>
        <v>4946.6000000000004</v>
      </c>
    </row>
    <row r="12" spans="1:6" x14ac:dyDescent="0.2">
      <c r="A12" s="181"/>
      <c r="B12" s="182"/>
      <c r="C12" s="183"/>
      <c r="D12" s="184"/>
      <c r="E12" s="185"/>
      <c r="F12" s="152">
        <f>E12-D12+F11</f>
        <v>4946.6000000000004</v>
      </c>
    </row>
    <row r="13" spans="1:6" x14ac:dyDescent="0.2">
      <c r="A13" s="181"/>
      <c r="B13" s="186"/>
      <c r="C13" s="183"/>
      <c r="D13" s="184"/>
      <c r="E13" s="185"/>
      <c r="F13" s="152">
        <f>E13-D13+F12</f>
        <v>4946.6000000000004</v>
      </c>
    </row>
    <row r="14" spans="1:6" x14ac:dyDescent="0.2">
      <c r="A14" s="181"/>
      <c r="B14" s="187"/>
      <c r="C14" s="183"/>
      <c r="D14" s="184"/>
      <c r="E14" s="185"/>
      <c r="F14" s="152">
        <f>E14-D14+F13</f>
        <v>4946.6000000000004</v>
      </c>
    </row>
    <row r="15" spans="1:6" ht="14.25" x14ac:dyDescent="0.2">
      <c r="A15" s="29"/>
      <c r="B15" s="30" t="s">
        <v>9</v>
      </c>
      <c r="C15" s="31"/>
      <c r="D15" s="153">
        <f>SUM(D10:D14)</f>
        <v>0</v>
      </c>
      <c r="E15" s="154">
        <f>SUM(E10:E14)</f>
        <v>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4946.6000000000004</v>
      </c>
    </row>
    <row r="20" spans="1:6" x14ac:dyDescent="0.2">
      <c r="A20" s="181"/>
      <c r="B20" s="187"/>
      <c r="C20" s="183"/>
      <c r="D20" s="184"/>
      <c r="E20" s="185"/>
      <c r="F20" s="152">
        <f>E20-D20+F19</f>
        <v>4946.6000000000004</v>
      </c>
    </row>
    <row r="21" spans="1:6" x14ac:dyDescent="0.2">
      <c r="A21" s="181"/>
      <c r="B21" s="187"/>
      <c r="C21" s="183"/>
      <c r="D21" s="184"/>
      <c r="E21" s="185"/>
      <c r="F21" s="152">
        <f>E21-D21+F20</f>
        <v>4946.6000000000004</v>
      </c>
    </row>
    <row r="22" spans="1:6" x14ac:dyDescent="0.2">
      <c r="A22" s="181"/>
      <c r="B22" s="187"/>
      <c r="C22" s="183"/>
      <c r="D22" s="184"/>
      <c r="E22" s="185"/>
      <c r="F22" s="152">
        <f>E22-D22+F21</f>
        <v>4946.6000000000004</v>
      </c>
    </row>
    <row r="23" spans="1:6" x14ac:dyDescent="0.2">
      <c r="A23" s="181"/>
      <c r="B23" s="187"/>
      <c r="C23" s="183"/>
      <c r="D23" s="184"/>
      <c r="E23" s="185"/>
      <c r="F23" s="152">
        <f>E23-D23+F22</f>
        <v>4946.6000000000004</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4946.6000000000004</v>
      </c>
    </row>
    <row r="29" spans="1:6" x14ac:dyDescent="0.2">
      <c r="A29" s="181"/>
      <c r="B29" s="187"/>
      <c r="C29" s="183"/>
      <c r="D29" s="184"/>
      <c r="E29" s="185"/>
      <c r="F29" s="152">
        <f>E29-D29+F28</f>
        <v>4946.6000000000004</v>
      </c>
    </row>
    <row r="30" spans="1:6" x14ac:dyDescent="0.2">
      <c r="A30" s="181"/>
      <c r="B30" s="187"/>
      <c r="C30" s="183"/>
      <c r="D30" s="184"/>
      <c r="E30" s="185"/>
      <c r="F30" s="152">
        <f>E30-D30+F29</f>
        <v>4946.6000000000004</v>
      </c>
    </row>
    <row r="31" spans="1:6" x14ac:dyDescent="0.2">
      <c r="A31" s="181"/>
      <c r="B31" s="187"/>
      <c r="C31" s="183"/>
      <c r="D31" s="184"/>
      <c r="E31" s="185"/>
      <c r="F31" s="152">
        <f>E31-D31+F30</f>
        <v>4946.6000000000004</v>
      </c>
    </row>
    <row r="32" spans="1:6" x14ac:dyDescent="0.2">
      <c r="A32" s="181"/>
      <c r="B32" s="187"/>
      <c r="C32" s="183"/>
      <c r="D32" s="184"/>
      <c r="E32" s="185"/>
      <c r="F32" s="152">
        <f>E32-D32+F31</f>
        <v>4946.6000000000004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x14ac:dyDescent="0.25">
      <c r="A35" s="75"/>
      <c r="B35" s="32"/>
      <c r="C35" s="8"/>
      <c r="D35" s="156"/>
      <c r="E35" s="157"/>
      <c r="F35" s="157"/>
      <c r="G35" s="4"/>
    </row>
    <row r="36" spans="1:7" ht="18" customHeight="1" x14ac:dyDescent="0.25">
      <c r="A36" s="90">
        <f>'Chart of Accounts'!A9</f>
        <v>4004</v>
      </c>
      <c r="B36" s="90" t="str">
        <f>'Chart of Accounts'!B9</f>
        <v>Income 4</v>
      </c>
      <c r="C36" s="8"/>
      <c r="D36" s="158"/>
      <c r="E36" s="159"/>
      <c r="F36" s="160"/>
    </row>
    <row r="37" spans="1:7" ht="14.25" x14ac:dyDescent="0.2">
      <c r="A37" s="93"/>
      <c r="B37" s="74" t="s">
        <v>8</v>
      </c>
      <c r="C37" s="22"/>
      <c r="D37" s="161"/>
      <c r="E37" s="162"/>
      <c r="F37" s="163">
        <f>F32</f>
        <v>4946.6000000000004</v>
      </c>
    </row>
    <row r="38" spans="1:7" x14ac:dyDescent="0.2">
      <c r="A38" s="181"/>
      <c r="B38" s="187"/>
      <c r="C38" s="183"/>
      <c r="D38" s="184"/>
      <c r="E38" s="185"/>
      <c r="F38" s="152">
        <f>E38-D38+F37</f>
        <v>4946.6000000000004</v>
      </c>
    </row>
    <row r="39" spans="1:7" x14ac:dyDescent="0.2">
      <c r="A39" s="181"/>
      <c r="B39" s="187"/>
      <c r="C39" s="183"/>
      <c r="D39" s="184"/>
      <c r="E39" s="185"/>
      <c r="F39" s="152">
        <f>E39-D39+F38</f>
        <v>4946.6000000000004</v>
      </c>
    </row>
    <row r="40" spans="1:7" x14ac:dyDescent="0.2">
      <c r="A40" s="181"/>
      <c r="B40" s="187"/>
      <c r="C40" s="183"/>
      <c r="D40" s="184"/>
      <c r="E40" s="185"/>
      <c r="F40" s="152">
        <f>E40-D40+F39</f>
        <v>4946.6000000000004</v>
      </c>
    </row>
    <row r="41" spans="1:7" x14ac:dyDescent="0.2">
      <c r="A41" s="181"/>
      <c r="B41" s="187"/>
      <c r="C41" s="183"/>
      <c r="D41" s="184"/>
      <c r="E41" s="185"/>
      <c r="F41" s="152">
        <f>E41-D41+F40</f>
        <v>4946.6000000000004</v>
      </c>
    </row>
    <row r="42" spans="1:7" x14ac:dyDescent="0.2">
      <c r="A42" s="92"/>
      <c r="B42" s="30" t="s">
        <v>9</v>
      </c>
      <c r="C42" s="31"/>
      <c r="D42" s="153">
        <f>SUM(D38:D41)</f>
        <v>0</v>
      </c>
      <c r="E42" s="154">
        <f>SUM(E38:E41)</f>
        <v>0</v>
      </c>
      <c r="F42" s="152"/>
    </row>
    <row r="43" spans="1:7" s="1" customFormat="1" ht="15.75" x14ac:dyDescent="0.25">
      <c r="A43" s="75"/>
      <c r="B43" s="32"/>
      <c r="C43" s="8"/>
      <c r="D43" s="156"/>
      <c r="E43" s="157"/>
      <c r="F43" s="157"/>
      <c r="G43" s="4"/>
    </row>
    <row r="44" spans="1:7" s="1" customFormat="1" ht="15.75" x14ac:dyDescent="0.25">
      <c r="A44" s="75"/>
      <c r="B44" s="32"/>
      <c r="C44" s="8"/>
      <c r="D44" s="156"/>
      <c r="E44" s="157"/>
      <c r="F44" s="157"/>
      <c r="G44" s="4"/>
    </row>
    <row r="45" spans="1:7" ht="18" customHeight="1" x14ac:dyDescent="0.25">
      <c r="A45" s="90">
        <f>'Chart of Accounts'!A10</f>
        <v>4005</v>
      </c>
      <c r="B45" s="90" t="str">
        <f>'Chart of Accounts'!B10</f>
        <v>Income 5</v>
      </c>
      <c r="C45" s="8"/>
      <c r="D45" s="156"/>
      <c r="E45" s="157"/>
      <c r="F45" s="160"/>
    </row>
    <row r="46" spans="1:7" ht="18" customHeight="1" x14ac:dyDescent="0.2">
      <c r="A46" s="91"/>
      <c r="B46" s="74" t="s">
        <v>8</v>
      </c>
      <c r="C46" s="22"/>
      <c r="D46" s="161"/>
      <c r="E46" s="162"/>
      <c r="F46" s="163">
        <f>F41</f>
        <v>4946.6000000000004</v>
      </c>
    </row>
    <row r="47" spans="1:7" ht="12.75" customHeight="1" x14ac:dyDescent="0.2">
      <c r="A47" s="181"/>
      <c r="B47" s="187"/>
      <c r="C47" s="183"/>
      <c r="D47" s="184"/>
      <c r="E47" s="188"/>
      <c r="F47" s="152">
        <f>E47-D47+F46</f>
        <v>4946.6000000000004</v>
      </c>
    </row>
    <row r="48" spans="1:7" ht="12.75" customHeight="1" x14ac:dyDescent="0.2">
      <c r="A48" s="181"/>
      <c r="B48" s="187"/>
      <c r="C48" s="183"/>
      <c r="D48" s="184"/>
      <c r="E48" s="188"/>
      <c r="F48" s="152">
        <f>E48-D48+F47</f>
        <v>4946.6000000000004</v>
      </c>
    </row>
    <row r="49" spans="1:7" ht="12.75" customHeight="1" x14ac:dyDescent="0.2">
      <c r="A49" s="181"/>
      <c r="B49" s="187"/>
      <c r="C49" s="183"/>
      <c r="D49" s="184"/>
      <c r="E49" s="185"/>
      <c r="F49" s="152">
        <f>E49-D49+F48</f>
        <v>4946.6000000000004</v>
      </c>
    </row>
    <row r="50" spans="1:7" x14ac:dyDescent="0.2">
      <c r="A50" s="181"/>
      <c r="B50" s="187"/>
      <c r="C50" s="183"/>
      <c r="D50" s="184"/>
      <c r="E50" s="185"/>
      <c r="F50" s="152">
        <f>E50-D50+F49</f>
        <v>4946.6000000000004</v>
      </c>
    </row>
    <row r="51" spans="1:7" x14ac:dyDescent="0.2">
      <c r="A51" s="80"/>
      <c r="B51" s="30" t="s">
        <v>9</v>
      </c>
      <c r="C51" s="31"/>
      <c r="D51" s="153">
        <f>SUM(D47:D50)</f>
        <v>0</v>
      </c>
      <c r="E51" s="154">
        <f>SUM(E47:E50)</f>
        <v>0</v>
      </c>
      <c r="F51" s="152"/>
    </row>
    <row r="52" spans="1:7" s="1" customFormat="1" ht="15.75" x14ac:dyDescent="0.25">
      <c r="A52" s="75"/>
      <c r="B52" s="32"/>
      <c r="C52" s="8"/>
      <c r="D52" s="156"/>
      <c r="E52" s="157"/>
      <c r="F52" s="157"/>
      <c r="G52" s="4"/>
    </row>
    <row r="53" spans="1:7" s="1" customFormat="1" ht="15.75" x14ac:dyDescent="0.25">
      <c r="A53" s="75"/>
      <c r="B53" s="32"/>
      <c r="C53" s="8"/>
      <c r="D53" s="156"/>
      <c r="E53" s="157"/>
      <c r="F53" s="157"/>
      <c r="G53" s="4"/>
    </row>
    <row r="54" spans="1:7" ht="18" customHeight="1" x14ac:dyDescent="0.25">
      <c r="A54" s="90">
        <f>'Chart of Accounts'!A11</f>
        <v>4006</v>
      </c>
      <c r="B54" s="90" t="str">
        <f>'Chart of Accounts'!B11</f>
        <v>Income 6</v>
      </c>
      <c r="C54" s="8"/>
      <c r="D54" s="156"/>
      <c r="E54" s="157"/>
      <c r="F54" s="160"/>
    </row>
    <row r="55" spans="1:7" ht="18" customHeight="1" x14ac:dyDescent="0.2">
      <c r="A55" s="91"/>
      <c r="B55" s="74" t="s">
        <v>8</v>
      </c>
      <c r="C55" s="22"/>
      <c r="D55" s="161"/>
      <c r="E55" s="162"/>
      <c r="F55" s="163">
        <f>F50</f>
        <v>4946.6000000000004</v>
      </c>
    </row>
    <row r="56" spans="1:7" ht="12.75" customHeight="1" x14ac:dyDescent="0.2">
      <c r="A56" s="181"/>
      <c r="B56" s="187"/>
      <c r="C56" s="183"/>
      <c r="D56" s="184"/>
      <c r="E56" s="188"/>
      <c r="F56" s="152">
        <f>E56-D56+F55</f>
        <v>4946.6000000000004</v>
      </c>
    </row>
    <row r="57" spans="1:7" ht="12.75" customHeight="1" x14ac:dyDescent="0.2">
      <c r="A57" s="181"/>
      <c r="B57" s="187"/>
      <c r="C57" s="183"/>
      <c r="D57" s="184"/>
      <c r="E57" s="188"/>
      <c r="F57" s="152">
        <f>E57-D57+F56</f>
        <v>4946.6000000000004</v>
      </c>
    </row>
    <row r="58" spans="1:7" x14ac:dyDescent="0.2">
      <c r="A58" s="181"/>
      <c r="B58" s="187"/>
      <c r="C58" s="183"/>
      <c r="D58" s="184"/>
      <c r="E58" s="185"/>
      <c r="F58" s="152">
        <f>E58-D58+F57</f>
        <v>4946.6000000000004</v>
      </c>
    </row>
    <row r="59" spans="1:7" x14ac:dyDescent="0.2">
      <c r="A59" s="181"/>
      <c r="B59" s="187"/>
      <c r="C59" s="183"/>
      <c r="D59" s="184"/>
      <c r="E59" s="185"/>
      <c r="F59" s="152">
        <f>E59-D59+F58</f>
        <v>4946.6000000000004</v>
      </c>
    </row>
    <row r="60" spans="1:7" x14ac:dyDescent="0.2">
      <c r="A60" s="92"/>
      <c r="B60" s="30" t="s">
        <v>9</v>
      </c>
      <c r="C60" s="31"/>
      <c r="D60" s="153">
        <f>SUM(D56:D59)</f>
        <v>0</v>
      </c>
      <c r="E60" s="154">
        <f>SUM(E56:E59)</f>
        <v>0</v>
      </c>
      <c r="F60" s="152"/>
    </row>
    <row r="61" spans="1:7" s="1" customFormat="1" ht="15.75" x14ac:dyDescent="0.25">
      <c r="A61" s="75"/>
      <c r="B61" s="32"/>
      <c r="C61" s="8"/>
      <c r="D61" s="156"/>
      <c r="E61" s="157"/>
      <c r="F61" s="157"/>
      <c r="G61" s="4"/>
    </row>
    <row r="62" spans="1:7" s="1" customFormat="1" ht="15.75" x14ac:dyDescent="0.25">
      <c r="A62" s="75"/>
      <c r="B62" s="32"/>
      <c r="C62" s="8"/>
      <c r="D62" s="156"/>
      <c r="E62" s="157"/>
      <c r="F62" s="157"/>
      <c r="G62" s="4"/>
    </row>
    <row r="63" spans="1:7" ht="18" customHeight="1" x14ac:dyDescent="0.25">
      <c r="A63" s="90">
        <f>'Chart of Accounts'!A12</f>
        <v>4007</v>
      </c>
      <c r="B63" s="90" t="str">
        <f>'Chart of Accounts'!B12</f>
        <v>Income 7</v>
      </c>
      <c r="C63" s="8"/>
      <c r="D63" s="156"/>
      <c r="E63" s="157"/>
      <c r="F63" s="160"/>
    </row>
    <row r="64" spans="1:7" s="1" customFormat="1" ht="18" customHeight="1" x14ac:dyDescent="0.2">
      <c r="A64" s="91"/>
      <c r="B64" s="74" t="s">
        <v>8</v>
      </c>
      <c r="C64" s="22"/>
      <c r="D64" s="161"/>
      <c r="E64" s="162"/>
      <c r="F64" s="163">
        <f>F59</f>
        <v>4946.6000000000004</v>
      </c>
      <c r="G64" s="4"/>
    </row>
    <row r="65" spans="1:7" s="1" customFormat="1" ht="12.75" customHeight="1" x14ac:dyDescent="0.2">
      <c r="A65" s="181"/>
      <c r="B65" s="187"/>
      <c r="C65" s="183"/>
      <c r="D65" s="184"/>
      <c r="E65" s="188"/>
      <c r="F65" s="152">
        <f>E65-D65+F64</f>
        <v>4946.6000000000004</v>
      </c>
      <c r="G65" s="4"/>
    </row>
    <row r="66" spans="1:7" s="1" customFormat="1" ht="12.75" customHeight="1" x14ac:dyDescent="0.2">
      <c r="A66" s="181"/>
      <c r="B66" s="187"/>
      <c r="C66" s="183"/>
      <c r="D66" s="184"/>
      <c r="E66" s="188"/>
      <c r="F66" s="152">
        <f>E66-D66+F65</f>
        <v>4946.6000000000004</v>
      </c>
      <c r="G66" s="4"/>
    </row>
    <row r="67" spans="1:7" x14ac:dyDescent="0.2">
      <c r="A67" s="181"/>
      <c r="B67" s="187"/>
      <c r="C67" s="183"/>
      <c r="D67" s="184"/>
      <c r="E67" s="185"/>
      <c r="F67" s="152">
        <f>E67-D67+F66</f>
        <v>4946.6000000000004</v>
      </c>
    </row>
    <row r="68" spans="1:7" x14ac:dyDescent="0.2">
      <c r="A68" s="181"/>
      <c r="B68" s="187"/>
      <c r="C68" s="183"/>
      <c r="D68" s="184"/>
      <c r="E68" s="185"/>
      <c r="F68" s="152">
        <f>E68-D68+F67</f>
        <v>4946.6000000000004</v>
      </c>
    </row>
    <row r="69" spans="1:7" x14ac:dyDescent="0.2">
      <c r="A69" s="92"/>
      <c r="B69" s="30" t="s">
        <v>9</v>
      </c>
      <c r="C69" s="31"/>
      <c r="D69" s="153">
        <f>SUM(D65:D68)</f>
        <v>0</v>
      </c>
      <c r="E69" s="154">
        <f>SUM(E65:E68)</f>
        <v>0</v>
      </c>
      <c r="F69" s="152"/>
    </row>
    <row r="70" spans="1:7" s="1" customFormat="1" ht="15.75" x14ac:dyDescent="0.25">
      <c r="A70" s="75"/>
      <c r="B70" s="32"/>
      <c r="C70" s="26"/>
      <c r="D70" s="156"/>
      <c r="E70" s="157"/>
      <c r="F70" s="157"/>
      <c r="G70" s="4"/>
    </row>
    <row r="71" spans="1:7" s="1" customFormat="1" ht="15.75" x14ac:dyDescent="0.25">
      <c r="A71" s="75"/>
      <c r="B71" s="32"/>
      <c r="C71" s="26"/>
      <c r="D71" s="156"/>
      <c r="E71" s="157"/>
      <c r="F71" s="157"/>
      <c r="G71" s="4"/>
    </row>
    <row r="72" spans="1:7" ht="18" customHeight="1" x14ac:dyDescent="0.25">
      <c r="A72" s="90">
        <f>'Chart of Accounts'!A13</f>
        <v>4008</v>
      </c>
      <c r="B72" s="90" t="str">
        <f>'Chart of Accounts'!B13</f>
        <v>Income 8</v>
      </c>
      <c r="C72" s="8"/>
      <c r="D72" s="156"/>
      <c r="E72" s="157"/>
      <c r="F72" s="160"/>
    </row>
    <row r="73" spans="1:7" s="1" customFormat="1" ht="18" customHeight="1" x14ac:dyDescent="0.2">
      <c r="A73" s="91"/>
      <c r="B73" s="74" t="s">
        <v>8</v>
      </c>
      <c r="C73" s="22"/>
      <c r="D73" s="161"/>
      <c r="E73" s="162"/>
      <c r="F73" s="163">
        <f>F68</f>
        <v>4946.6000000000004</v>
      </c>
      <c r="G73" s="4"/>
    </row>
    <row r="74" spans="1:7" s="1" customFormat="1" ht="12.75" customHeight="1" x14ac:dyDescent="0.2">
      <c r="A74" s="181"/>
      <c r="B74" s="187"/>
      <c r="C74" s="183"/>
      <c r="D74" s="184"/>
      <c r="E74" s="188"/>
      <c r="F74" s="152">
        <f>E74-D74+F73</f>
        <v>4946.6000000000004</v>
      </c>
      <c r="G74" s="4"/>
    </row>
    <row r="75" spans="1:7" s="1" customFormat="1" ht="12.75" customHeight="1" x14ac:dyDescent="0.2">
      <c r="A75" s="181"/>
      <c r="B75" s="187"/>
      <c r="C75" s="183"/>
      <c r="D75" s="184"/>
      <c r="E75" s="188"/>
      <c r="F75" s="152">
        <f>E75-D75+F74</f>
        <v>4946.6000000000004</v>
      </c>
      <c r="G75" s="4"/>
    </row>
    <row r="76" spans="1:7" x14ac:dyDescent="0.2">
      <c r="A76" s="181"/>
      <c r="B76" s="187"/>
      <c r="C76" s="183"/>
      <c r="D76" s="184"/>
      <c r="E76" s="185"/>
      <c r="F76" s="152">
        <f>E76-D76+F75</f>
        <v>4946.6000000000004</v>
      </c>
    </row>
    <row r="77" spans="1:7" x14ac:dyDescent="0.2">
      <c r="A77" s="181"/>
      <c r="B77" s="187"/>
      <c r="C77" s="183"/>
      <c r="D77" s="184"/>
      <c r="E77" s="185"/>
      <c r="F77" s="152">
        <f>E77-D77+F76</f>
        <v>4946.6000000000004</v>
      </c>
    </row>
    <row r="78" spans="1:7" x14ac:dyDescent="0.2">
      <c r="A78" s="92"/>
      <c r="B78" s="30" t="s">
        <v>9</v>
      </c>
      <c r="C78" s="31"/>
      <c r="D78" s="153">
        <f>SUM(D74:D77)</f>
        <v>0</v>
      </c>
      <c r="E78" s="154">
        <f>SUM(E74:E77)</f>
        <v>0</v>
      </c>
      <c r="F78" s="152"/>
    </row>
    <row r="79" spans="1:7" s="1" customFormat="1" ht="15.75" x14ac:dyDescent="0.25">
      <c r="A79" s="75"/>
      <c r="B79" s="32"/>
      <c r="C79" s="26"/>
      <c r="D79" s="156"/>
      <c r="E79" s="157"/>
      <c r="F79" s="157"/>
      <c r="G79" s="4"/>
    </row>
    <row r="80" spans="1:7" s="1" customFormat="1" ht="15.75" x14ac:dyDescent="0.25">
      <c r="A80" s="87"/>
      <c r="B80" s="32"/>
      <c r="C80" s="26"/>
      <c r="D80" s="156"/>
      <c r="E80" s="157"/>
      <c r="F80" s="157"/>
      <c r="G80" s="4"/>
    </row>
    <row r="81" spans="1:7" s="1" customFormat="1" ht="15.75" x14ac:dyDescent="0.25">
      <c r="A81" s="90">
        <f>'Chart of Accounts'!A14</f>
        <v>4009</v>
      </c>
      <c r="B81" s="90" t="str">
        <f>'Chart of Accounts'!B14</f>
        <v>Income 9</v>
      </c>
      <c r="C81" s="8"/>
      <c r="D81" s="156"/>
      <c r="E81" s="157"/>
      <c r="F81" s="160"/>
      <c r="G81" s="4"/>
    </row>
    <row r="82" spans="1:7" s="1" customFormat="1" x14ac:dyDescent="0.2">
      <c r="A82" s="91"/>
      <c r="B82" s="74" t="s">
        <v>8</v>
      </c>
      <c r="C82" s="22"/>
      <c r="D82" s="161"/>
      <c r="E82" s="162"/>
      <c r="F82" s="163">
        <f>F77</f>
        <v>4946.6000000000004</v>
      </c>
      <c r="G82" s="4"/>
    </row>
    <row r="83" spans="1:7" s="1" customFormat="1" ht="12.75" customHeight="1" x14ac:dyDescent="0.2">
      <c r="A83" s="181"/>
      <c r="B83" s="187"/>
      <c r="C83" s="183"/>
      <c r="D83" s="184"/>
      <c r="E83" s="188"/>
      <c r="F83" s="152">
        <f>E83-D83+F82</f>
        <v>4946.6000000000004</v>
      </c>
      <c r="G83" s="4"/>
    </row>
    <row r="84" spans="1:7" s="1" customFormat="1" ht="12.75" customHeight="1" x14ac:dyDescent="0.2">
      <c r="A84" s="181"/>
      <c r="B84" s="187"/>
      <c r="C84" s="183"/>
      <c r="D84" s="184"/>
      <c r="E84" s="188"/>
      <c r="F84" s="152">
        <f>E84-D84+F83</f>
        <v>4946.6000000000004</v>
      </c>
      <c r="G84" s="4"/>
    </row>
    <row r="85" spans="1:7" s="1" customFormat="1" x14ac:dyDescent="0.2">
      <c r="A85" s="181"/>
      <c r="B85" s="187"/>
      <c r="C85" s="183"/>
      <c r="D85" s="184"/>
      <c r="E85" s="185"/>
      <c r="F85" s="152">
        <f>E85-D85+F84</f>
        <v>4946.6000000000004</v>
      </c>
      <c r="G85" s="4"/>
    </row>
    <row r="86" spans="1:7" s="1" customFormat="1" x14ac:dyDescent="0.2">
      <c r="A86" s="181"/>
      <c r="B86" s="187"/>
      <c r="C86" s="183"/>
      <c r="D86" s="184"/>
      <c r="E86" s="185"/>
      <c r="F86" s="152">
        <f>E86-D86+F85</f>
        <v>4946.6000000000004</v>
      </c>
      <c r="G86" s="4"/>
    </row>
    <row r="87" spans="1:7" s="1" customFormat="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4946.6000000000004</v>
      </c>
      <c r="G92" s="4"/>
    </row>
    <row r="93" spans="1:7" s="1" customFormat="1" ht="12.75" customHeight="1" x14ac:dyDescent="0.2">
      <c r="A93" s="189"/>
      <c r="B93" s="190"/>
      <c r="C93" s="183"/>
      <c r="D93" s="184"/>
      <c r="E93" s="188"/>
      <c r="F93" s="152">
        <f>E93-D93+F92</f>
        <v>4946.6000000000004</v>
      </c>
      <c r="G93" s="4"/>
    </row>
    <row r="94" spans="1:7" s="1" customFormat="1" ht="12.75" customHeight="1" x14ac:dyDescent="0.2">
      <c r="A94" s="189"/>
      <c r="B94" s="187"/>
      <c r="C94" s="183"/>
      <c r="D94" s="184"/>
      <c r="E94" s="188"/>
      <c r="F94" s="152">
        <f>E94-D94+F93</f>
        <v>4946.6000000000004</v>
      </c>
      <c r="G94" s="4"/>
    </row>
    <row r="95" spans="1:7" s="1" customFormat="1" x14ac:dyDescent="0.2">
      <c r="A95" s="189"/>
      <c r="B95" s="187"/>
      <c r="C95" s="183"/>
      <c r="D95" s="184"/>
      <c r="E95" s="185"/>
      <c r="F95" s="152">
        <f>E95-D95+F94</f>
        <v>4946.6000000000004</v>
      </c>
      <c r="G95" s="4"/>
    </row>
    <row r="96" spans="1:7" s="1" customFormat="1" x14ac:dyDescent="0.2">
      <c r="A96" s="189"/>
      <c r="B96" s="187"/>
      <c r="C96" s="183"/>
      <c r="D96" s="184"/>
      <c r="E96" s="185"/>
      <c r="F96" s="152">
        <f>E96-D96+F95</f>
        <v>4946.6000000000004</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4946.6000000000004</v>
      </c>
      <c r="G101" s="4"/>
    </row>
    <row r="102" spans="1:7" s="1" customFormat="1" ht="12.75" customHeight="1" x14ac:dyDescent="0.2">
      <c r="A102" s="189"/>
      <c r="B102" s="187"/>
      <c r="C102" s="183"/>
      <c r="D102" s="184"/>
      <c r="E102" s="188"/>
      <c r="F102" s="152">
        <f>E102-D102+F101</f>
        <v>4946.6000000000004</v>
      </c>
      <c r="G102" s="4"/>
    </row>
    <row r="103" spans="1:7" s="1" customFormat="1" ht="12.75" customHeight="1" x14ac:dyDescent="0.2">
      <c r="A103" s="189"/>
      <c r="B103" s="187"/>
      <c r="C103" s="183"/>
      <c r="D103" s="184"/>
      <c r="E103" s="188"/>
      <c r="F103" s="152">
        <f>E103-D103+F102</f>
        <v>4946.6000000000004</v>
      </c>
      <c r="G103" s="4"/>
    </row>
    <row r="104" spans="1:7" x14ac:dyDescent="0.2">
      <c r="A104" s="189"/>
      <c r="B104" s="187"/>
      <c r="C104" s="183"/>
      <c r="D104" s="184"/>
      <c r="E104" s="185"/>
      <c r="F104" s="152">
        <f>E104-D104+F103</f>
        <v>4946.6000000000004</v>
      </c>
    </row>
    <row r="105" spans="1:7" x14ac:dyDescent="0.2">
      <c r="A105" s="189"/>
      <c r="B105" s="187"/>
      <c r="C105" s="183"/>
      <c r="D105" s="184"/>
      <c r="E105" s="185"/>
      <c r="F105" s="152">
        <f>E105-D105+F104</f>
        <v>4946.6000000000004</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4946.6000000000004</v>
      </c>
      <c r="G110" s="33"/>
    </row>
    <row r="111" spans="1:7" s="34" customFormat="1" x14ac:dyDescent="0.2">
      <c r="A111" s="189"/>
      <c r="B111" s="187"/>
      <c r="C111" s="183"/>
      <c r="D111" s="184"/>
      <c r="E111" s="188"/>
      <c r="F111" s="152">
        <f>E111-D111+F110</f>
        <v>4946.6000000000004</v>
      </c>
      <c r="G111" s="33"/>
    </row>
    <row r="112" spans="1:7" s="34" customFormat="1" x14ac:dyDescent="0.2">
      <c r="A112" s="189"/>
      <c r="B112" s="187"/>
      <c r="C112" s="183"/>
      <c r="D112" s="184"/>
      <c r="E112" s="188"/>
      <c r="F112" s="152">
        <f>E112-D112+F111</f>
        <v>4946.6000000000004</v>
      </c>
      <c r="G112" s="33"/>
    </row>
    <row r="113" spans="1:7" s="34" customFormat="1" x14ac:dyDescent="0.2">
      <c r="A113" s="189"/>
      <c r="B113" s="187"/>
      <c r="C113" s="183"/>
      <c r="D113" s="184"/>
      <c r="E113" s="185"/>
      <c r="F113" s="152">
        <f>E113-D113+F112</f>
        <v>4946.6000000000004</v>
      </c>
      <c r="G113" s="33"/>
    </row>
    <row r="114" spans="1:7" s="34" customFormat="1" x14ac:dyDescent="0.2">
      <c r="A114" s="189"/>
      <c r="B114" s="187"/>
      <c r="C114" s="183"/>
      <c r="D114" s="184"/>
      <c r="E114" s="185"/>
      <c r="F114" s="152">
        <f>E114-D114+F113</f>
        <v>4946.6000000000004</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4946.6000000000004</v>
      </c>
      <c r="G119" s="33"/>
    </row>
    <row r="120" spans="1:7" s="34" customFormat="1" x14ac:dyDescent="0.2">
      <c r="A120" s="189"/>
      <c r="B120" s="187"/>
      <c r="C120" s="183"/>
      <c r="D120" s="184"/>
      <c r="E120" s="188"/>
      <c r="F120" s="152">
        <f>E120-D120+F119</f>
        <v>4946.6000000000004</v>
      </c>
      <c r="G120" s="33"/>
    </row>
    <row r="121" spans="1:7" s="34" customFormat="1" x14ac:dyDescent="0.2">
      <c r="A121" s="189"/>
      <c r="B121" s="187"/>
      <c r="C121" s="183"/>
      <c r="D121" s="184"/>
      <c r="E121" s="188"/>
      <c r="F121" s="152">
        <f>E121-D121+F120</f>
        <v>4946.6000000000004</v>
      </c>
      <c r="G121" s="33"/>
    </row>
    <row r="122" spans="1:7" s="34" customFormat="1" x14ac:dyDescent="0.2">
      <c r="A122" s="189"/>
      <c r="B122" s="187"/>
      <c r="C122" s="183"/>
      <c r="D122" s="184"/>
      <c r="E122" s="185"/>
      <c r="F122" s="152">
        <f>E122-D122+F121</f>
        <v>4946.6000000000004</v>
      </c>
      <c r="G122" s="33"/>
    </row>
    <row r="123" spans="1:7" s="34" customFormat="1" x14ac:dyDescent="0.2">
      <c r="A123" s="189"/>
      <c r="B123" s="187"/>
      <c r="C123" s="183"/>
      <c r="D123" s="184"/>
      <c r="E123" s="185"/>
      <c r="F123" s="152">
        <f>E123-D123+F122</f>
        <v>4946.6000000000004</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4946.6000000000004</v>
      </c>
      <c r="G128" s="33"/>
    </row>
    <row r="129" spans="1:7" s="34" customFormat="1" x14ac:dyDescent="0.2">
      <c r="A129" s="189"/>
      <c r="B129" s="187"/>
      <c r="C129" s="183"/>
      <c r="D129" s="184"/>
      <c r="E129" s="188"/>
      <c r="F129" s="152">
        <f>E129-D129+F128</f>
        <v>4946.6000000000004</v>
      </c>
      <c r="G129" s="33"/>
    </row>
    <row r="130" spans="1:7" s="34" customFormat="1" x14ac:dyDescent="0.2">
      <c r="A130" s="189"/>
      <c r="B130" s="187"/>
      <c r="C130" s="183"/>
      <c r="D130" s="184"/>
      <c r="E130" s="188"/>
      <c r="F130" s="152">
        <f>E130-D130+F129</f>
        <v>4946.6000000000004</v>
      </c>
      <c r="G130" s="33"/>
    </row>
    <row r="131" spans="1:7" s="34" customFormat="1" x14ac:dyDescent="0.2">
      <c r="A131" s="189"/>
      <c r="B131" s="187"/>
      <c r="C131" s="183"/>
      <c r="D131" s="184"/>
      <c r="E131" s="185"/>
      <c r="F131" s="152">
        <f>E131-D131+F130</f>
        <v>4946.6000000000004</v>
      </c>
      <c r="G131" s="33"/>
    </row>
    <row r="132" spans="1:7" s="34" customFormat="1" x14ac:dyDescent="0.2">
      <c r="A132" s="189"/>
      <c r="B132" s="187"/>
      <c r="C132" s="183"/>
      <c r="D132" s="184"/>
      <c r="E132" s="185"/>
      <c r="F132" s="152">
        <f>E132-D132+F131</f>
        <v>4946.6000000000004</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4946.6000000000004</v>
      </c>
      <c r="G137" s="33"/>
    </row>
    <row r="138" spans="1:7" s="34" customFormat="1" x14ac:dyDescent="0.2">
      <c r="A138" s="189"/>
      <c r="B138" s="187"/>
      <c r="C138" s="183"/>
      <c r="D138" s="184"/>
      <c r="E138" s="188"/>
      <c r="F138" s="152">
        <f>E138-D138+F137</f>
        <v>4946.6000000000004</v>
      </c>
      <c r="G138" s="33"/>
    </row>
    <row r="139" spans="1:7" s="34" customFormat="1" x14ac:dyDescent="0.2">
      <c r="A139" s="189"/>
      <c r="B139" s="187"/>
      <c r="C139" s="183"/>
      <c r="D139" s="184"/>
      <c r="E139" s="188"/>
      <c r="F139" s="152">
        <f>E139-D139+F138</f>
        <v>4946.6000000000004</v>
      </c>
      <c r="G139" s="33"/>
    </row>
    <row r="140" spans="1:7" s="34" customFormat="1" x14ac:dyDescent="0.2">
      <c r="A140" s="189"/>
      <c r="B140" s="187"/>
      <c r="C140" s="183"/>
      <c r="D140" s="184"/>
      <c r="E140" s="185"/>
      <c r="F140" s="152">
        <f>E140-D140+F139</f>
        <v>4946.6000000000004</v>
      </c>
      <c r="G140" s="33"/>
    </row>
    <row r="141" spans="1:7" s="34" customFormat="1" x14ac:dyDescent="0.2">
      <c r="A141" s="189"/>
      <c r="B141" s="187"/>
      <c r="C141" s="183"/>
      <c r="D141" s="184"/>
      <c r="E141" s="185"/>
      <c r="F141" s="152">
        <f>E141-D141+F140</f>
        <v>4946.6000000000004</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4946.6000000000004</v>
      </c>
      <c r="G146" s="33"/>
    </row>
    <row r="147" spans="1:7" s="34" customFormat="1" x14ac:dyDescent="0.2">
      <c r="A147" s="189"/>
      <c r="B147" s="187"/>
      <c r="C147" s="183"/>
      <c r="D147" s="184"/>
      <c r="E147" s="188"/>
      <c r="F147" s="152">
        <f>E147-D147+F146</f>
        <v>4946.6000000000004</v>
      </c>
      <c r="G147" s="33"/>
    </row>
    <row r="148" spans="1:7" s="34" customFormat="1" x14ac:dyDescent="0.2">
      <c r="A148" s="189"/>
      <c r="B148" s="187"/>
      <c r="C148" s="183"/>
      <c r="D148" s="184"/>
      <c r="E148" s="188"/>
      <c r="F148" s="152">
        <f>E148-D148+F147</f>
        <v>4946.6000000000004</v>
      </c>
      <c r="G148" s="33"/>
    </row>
    <row r="149" spans="1:7" s="34" customFormat="1" x14ac:dyDescent="0.2">
      <c r="A149" s="189"/>
      <c r="B149" s="187"/>
      <c r="C149" s="183"/>
      <c r="D149" s="184"/>
      <c r="E149" s="185"/>
      <c r="F149" s="152">
        <f>E149-D149+F148</f>
        <v>4946.6000000000004</v>
      </c>
      <c r="G149" s="33"/>
    </row>
    <row r="150" spans="1:7" s="34" customFormat="1" x14ac:dyDescent="0.2">
      <c r="A150" s="189"/>
      <c r="B150" s="187"/>
      <c r="C150" s="183"/>
      <c r="D150" s="184"/>
      <c r="E150" s="185"/>
      <c r="F150" s="152">
        <f>E150-D150+F149</f>
        <v>4946.6000000000004</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4946.6000000000004</v>
      </c>
      <c r="G155" s="33"/>
    </row>
    <row r="156" spans="1:7" s="34" customFormat="1" x14ac:dyDescent="0.2">
      <c r="A156" s="189"/>
      <c r="B156" s="187"/>
      <c r="C156" s="183"/>
      <c r="D156" s="184"/>
      <c r="E156" s="188"/>
      <c r="F156" s="152">
        <f>E156-D156+F155</f>
        <v>4946.6000000000004</v>
      </c>
      <c r="G156" s="33"/>
    </row>
    <row r="157" spans="1:7" s="34" customFormat="1" x14ac:dyDescent="0.2">
      <c r="A157" s="189"/>
      <c r="B157" s="187"/>
      <c r="C157" s="183"/>
      <c r="D157" s="184"/>
      <c r="E157" s="188"/>
      <c r="F157" s="152">
        <f>E157-D157+F156</f>
        <v>4946.6000000000004</v>
      </c>
      <c r="G157" s="33"/>
    </row>
    <row r="158" spans="1:7" s="34" customFormat="1" x14ac:dyDescent="0.2">
      <c r="A158" s="189"/>
      <c r="B158" s="187"/>
      <c r="C158" s="183"/>
      <c r="D158" s="184"/>
      <c r="E158" s="185"/>
      <c r="F158" s="152">
        <f>E158-D158+F157</f>
        <v>4946.6000000000004</v>
      </c>
      <c r="G158" s="33"/>
    </row>
    <row r="159" spans="1:7" s="34" customFormat="1" x14ac:dyDescent="0.2">
      <c r="A159" s="189"/>
      <c r="B159" s="187"/>
      <c r="C159" s="183"/>
      <c r="D159" s="184"/>
      <c r="E159" s="185"/>
      <c r="F159" s="152">
        <f>E159-D159+F158</f>
        <v>4946.6000000000004</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4946.6000000000004</v>
      </c>
      <c r="G164" s="33"/>
    </row>
    <row r="165" spans="1:7" s="34" customFormat="1" x14ac:dyDescent="0.2">
      <c r="A165" s="189"/>
      <c r="B165" s="187"/>
      <c r="C165" s="183"/>
      <c r="D165" s="184"/>
      <c r="E165" s="188"/>
      <c r="F165" s="152">
        <f>E165-D165+F164</f>
        <v>4946.6000000000004</v>
      </c>
      <c r="G165" s="33"/>
    </row>
    <row r="166" spans="1:7" s="34" customFormat="1" x14ac:dyDescent="0.2">
      <c r="A166" s="189"/>
      <c r="B166" s="187"/>
      <c r="C166" s="183"/>
      <c r="D166" s="184"/>
      <c r="E166" s="188"/>
      <c r="F166" s="152">
        <f>E166-D166+F165</f>
        <v>4946.6000000000004</v>
      </c>
      <c r="G166" s="33"/>
    </row>
    <row r="167" spans="1:7" s="34" customFormat="1" x14ac:dyDescent="0.2">
      <c r="A167" s="189"/>
      <c r="B167" s="187"/>
      <c r="C167" s="183"/>
      <c r="D167" s="184"/>
      <c r="E167" s="185"/>
      <c r="F167" s="152">
        <f>E167-D167+F166</f>
        <v>4946.6000000000004</v>
      </c>
      <c r="G167" s="33"/>
    </row>
    <row r="168" spans="1:7" s="34" customFormat="1" x14ac:dyDescent="0.2">
      <c r="A168" s="189"/>
      <c r="B168" s="187"/>
      <c r="C168" s="183"/>
      <c r="D168" s="184"/>
      <c r="E168" s="185"/>
      <c r="F168" s="152">
        <f>E168-D168+F167</f>
        <v>4946.6000000000004</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x14ac:dyDescent="0.25">
      <c r="A172" s="86">
        <f>'Chart of Accounts'!A28</f>
        <v>5010</v>
      </c>
      <c r="B172" s="86" t="str">
        <f>'Chart of Accounts'!B28</f>
        <v>Expense 10</v>
      </c>
      <c r="C172" s="8"/>
      <c r="D172" s="156"/>
      <c r="E172" s="157"/>
      <c r="F172" s="160"/>
      <c r="G172" s="33"/>
    </row>
    <row r="173" spans="1:7" s="34" customFormat="1" x14ac:dyDescent="0.2">
      <c r="A173" s="76"/>
      <c r="B173" s="74" t="s">
        <v>8</v>
      </c>
      <c r="C173" s="22"/>
      <c r="D173" s="161"/>
      <c r="E173" s="162"/>
      <c r="F173" s="163">
        <f>F168</f>
        <v>4946.6000000000004</v>
      </c>
      <c r="G173" s="33"/>
    </row>
    <row r="174" spans="1:7" s="34" customFormat="1" x14ac:dyDescent="0.2">
      <c r="A174" s="191"/>
      <c r="B174" s="187"/>
      <c r="C174" s="183"/>
      <c r="D174" s="184"/>
      <c r="E174" s="188"/>
      <c r="F174" s="152">
        <f>E174-D174+F173</f>
        <v>4946.6000000000004</v>
      </c>
      <c r="G174" s="33"/>
    </row>
    <row r="175" spans="1:7" s="34" customFormat="1" x14ac:dyDescent="0.2">
      <c r="A175" s="191"/>
      <c r="B175" s="187"/>
      <c r="C175" s="183"/>
      <c r="D175" s="184"/>
      <c r="E175" s="188"/>
      <c r="F175" s="152">
        <f>E175-D175+F174</f>
        <v>4946.6000000000004</v>
      </c>
      <c r="G175" s="33"/>
    </row>
    <row r="176" spans="1:7" s="34" customFormat="1" x14ac:dyDescent="0.2">
      <c r="A176" s="191"/>
      <c r="B176" s="187"/>
      <c r="C176" s="183"/>
      <c r="D176" s="184"/>
      <c r="E176" s="185"/>
      <c r="F176" s="152">
        <f>E176-D176+F175</f>
        <v>4946.6000000000004</v>
      </c>
      <c r="G176" s="33"/>
    </row>
    <row r="177" spans="1:7" s="34" customFormat="1" x14ac:dyDescent="0.2">
      <c r="A177" s="191"/>
      <c r="B177" s="187"/>
      <c r="C177" s="183"/>
      <c r="D177" s="184"/>
      <c r="E177" s="185"/>
      <c r="F177" s="152">
        <f>E177-D177+F176</f>
        <v>4946.6000000000004</v>
      </c>
      <c r="G177" s="33"/>
    </row>
    <row r="178" spans="1:7" s="34" customFormat="1" x14ac:dyDescent="0.2">
      <c r="A178" s="94"/>
      <c r="B178" s="30" t="s">
        <v>9</v>
      </c>
      <c r="C178" s="31"/>
      <c r="D178" s="153">
        <f>SUM(D174:D177)</f>
        <v>0</v>
      </c>
      <c r="E178" s="154">
        <f>SUM(E174:E177)</f>
        <v>0</v>
      </c>
      <c r="F178" s="152"/>
      <c r="G178" s="33"/>
    </row>
    <row r="179" spans="1:7" s="34" customFormat="1" ht="15.75" x14ac:dyDescent="0.25">
      <c r="A179" s="75"/>
      <c r="B179" s="32"/>
      <c r="C179" s="26"/>
      <c r="D179" s="156"/>
      <c r="E179" s="157"/>
      <c r="F179" s="157"/>
      <c r="G179" s="33"/>
    </row>
    <row r="180" spans="1:7" s="34" customFormat="1" ht="15.75" x14ac:dyDescent="0.25">
      <c r="A180" s="75"/>
      <c r="B180" s="32"/>
      <c r="C180" s="26"/>
      <c r="D180" s="156"/>
      <c r="E180" s="157"/>
      <c r="F180" s="157"/>
      <c r="G180" s="33"/>
    </row>
    <row r="181" spans="1:7" s="34" customFormat="1" ht="15.75" x14ac:dyDescent="0.25">
      <c r="A181" s="86">
        <f>'Chart of Accounts'!A29</f>
        <v>5011</v>
      </c>
      <c r="B181" s="86" t="str">
        <f>'Chart of Accounts'!B29</f>
        <v>Expense 11</v>
      </c>
      <c r="C181" s="8"/>
      <c r="D181" s="156"/>
      <c r="E181" s="157"/>
      <c r="F181" s="160"/>
      <c r="G181" s="33"/>
    </row>
    <row r="182" spans="1:7" s="34" customFormat="1" x14ac:dyDescent="0.2">
      <c r="A182" s="76"/>
      <c r="B182" s="74" t="s">
        <v>8</v>
      </c>
      <c r="C182" s="22"/>
      <c r="D182" s="161"/>
      <c r="E182" s="162"/>
      <c r="F182" s="163">
        <f>F177</f>
        <v>4946.6000000000004</v>
      </c>
      <c r="G182" s="33"/>
    </row>
    <row r="183" spans="1:7" s="34" customFormat="1" x14ac:dyDescent="0.2">
      <c r="A183" s="191"/>
      <c r="B183" s="187"/>
      <c r="C183" s="183"/>
      <c r="D183" s="184"/>
      <c r="E183" s="188"/>
      <c r="F183" s="152">
        <f>E183-D183+F182</f>
        <v>4946.6000000000004</v>
      </c>
      <c r="G183" s="33"/>
    </row>
    <row r="184" spans="1:7" s="34" customFormat="1" x14ac:dyDescent="0.2">
      <c r="A184" s="191"/>
      <c r="B184" s="187"/>
      <c r="C184" s="183"/>
      <c r="D184" s="184"/>
      <c r="E184" s="188"/>
      <c r="F184" s="152">
        <f>E184-D184+F183</f>
        <v>4946.6000000000004</v>
      </c>
      <c r="G184" s="33"/>
    </row>
    <row r="185" spans="1:7" s="34" customFormat="1" x14ac:dyDescent="0.2">
      <c r="A185" s="191"/>
      <c r="B185" s="187"/>
      <c r="C185" s="183"/>
      <c r="D185" s="184"/>
      <c r="E185" s="185"/>
      <c r="F185" s="152">
        <f>E185-D185+F184</f>
        <v>4946.6000000000004</v>
      </c>
      <c r="G185" s="33"/>
    </row>
    <row r="186" spans="1:7" s="34" customFormat="1" x14ac:dyDescent="0.2">
      <c r="A186" s="191"/>
      <c r="B186" s="187"/>
      <c r="C186" s="183"/>
      <c r="D186" s="184"/>
      <c r="E186" s="185"/>
      <c r="F186" s="152">
        <f>E186-D186+F185</f>
        <v>4946.6000000000004</v>
      </c>
      <c r="G186" s="33"/>
    </row>
    <row r="187" spans="1:7" s="34" customFormat="1" x14ac:dyDescent="0.2">
      <c r="A187" s="94"/>
      <c r="B187" s="30" t="s">
        <v>9</v>
      </c>
      <c r="C187" s="31"/>
      <c r="D187" s="153">
        <f>SUM(D183:D186)</f>
        <v>0</v>
      </c>
      <c r="E187" s="154">
        <f>SUM(E183:E186)</f>
        <v>0</v>
      </c>
      <c r="F187" s="152"/>
      <c r="G187" s="33"/>
    </row>
    <row r="188" spans="1:7" s="34" customFormat="1" ht="15.75" x14ac:dyDescent="0.25">
      <c r="A188" s="75"/>
      <c r="B188" s="32"/>
      <c r="C188" s="26"/>
      <c r="D188" s="156"/>
      <c r="E188" s="157"/>
      <c r="F188" s="157"/>
      <c r="G188" s="33"/>
    </row>
    <row r="189" spans="1:7" s="34" customFormat="1" ht="15.75" x14ac:dyDescent="0.25">
      <c r="A189" s="75"/>
      <c r="B189" s="32"/>
      <c r="C189" s="26"/>
      <c r="D189" s="156"/>
      <c r="E189" s="157"/>
      <c r="F189" s="157"/>
      <c r="G189" s="33"/>
    </row>
    <row r="190" spans="1:7" s="34" customFormat="1" ht="15.75" x14ac:dyDescent="0.25">
      <c r="A190" s="86">
        <f>'Chart of Accounts'!A30</f>
        <v>5012</v>
      </c>
      <c r="B190" s="86" t="str">
        <f>'Chart of Accounts'!B30</f>
        <v>Expense 12</v>
      </c>
      <c r="C190" s="8"/>
      <c r="D190" s="156"/>
      <c r="E190" s="157"/>
      <c r="F190" s="160"/>
      <c r="G190" s="33"/>
    </row>
    <row r="191" spans="1:7" s="34" customFormat="1" x14ac:dyDescent="0.2">
      <c r="A191" s="76"/>
      <c r="B191" s="74" t="s">
        <v>8</v>
      </c>
      <c r="C191" s="22"/>
      <c r="D191" s="161"/>
      <c r="E191" s="162"/>
      <c r="F191" s="163">
        <f>F186</f>
        <v>4946.6000000000004</v>
      </c>
      <c r="G191" s="33"/>
    </row>
    <row r="192" spans="1:7" s="34" customFormat="1" x14ac:dyDescent="0.2">
      <c r="A192" s="191"/>
      <c r="B192" s="187"/>
      <c r="C192" s="183"/>
      <c r="D192" s="184"/>
      <c r="E192" s="188"/>
      <c r="F192" s="152">
        <f>E192-D192+F191</f>
        <v>4946.6000000000004</v>
      </c>
      <c r="G192" s="33"/>
    </row>
    <row r="193" spans="1:7" s="34" customFormat="1" x14ac:dyDescent="0.2">
      <c r="A193" s="191"/>
      <c r="B193" s="187"/>
      <c r="C193" s="183"/>
      <c r="D193" s="184"/>
      <c r="E193" s="188"/>
      <c r="F193" s="152">
        <f>E193-D193+F192</f>
        <v>4946.6000000000004</v>
      </c>
      <c r="G193" s="33"/>
    </row>
    <row r="194" spans="1:7" s="34" customFormat="1" x14ac:dyDescent="0.2">
      <c r="A194" s="191"/>
      <c r="B194" s="187"/>
      <c r="C194" s="183"/>
      <c r="D194" s="184"/>
      <c r="E194" s="185"/>
      <c r="F194" s="152">
        <f>E194-D194+F193</f>
        <v>4946.6000000000004</v>
      </c>
      <c r="G194" s="33"/>
    </row>
    <row r="195" spans="1:7" s="34" customFormat="1" x14ac:dyDescent="0.2">
      <c r="A195" s="191"/>
      <c r="B195" s="187"/>
      <c r="C195" s="183"/>
      <c r="D195" s="184"/>
      <c r="E195" s="185"/>
      <c r="F195" s="152">
        <f>E195-D195+F194</f>
        <v>4946.6000000000004</v>
      </c>
      <c r="G195" s="33"/>
    </row>
    <row r="196" spans="1:7" s="34" customFormat="1" x14ac:dyDescent="0.2">
      <c r="A196" s="94"/>
      <c r="B196" s="30" t="s">
        <v>9</v>
      </c>
      <c r="C196" s="31"/>
      <c r="D196" s="153">
        <f>SUM(D192:D195)</f>
        <v>0</v>
      </c>
      <c r="E196" s="154">
        <f>SUM(E192:E195)</f>
        <v>0</v>
      </c>
      <c r="F196" s="152"/>
      <c r="G196" s="33"/>
    </row>
    <row r="197" spans="1:7" s="34" customFormat="1" ht="15.75" x14ac:dyDescent="0.25">
      <c r="A197" s="75"/>
      <c r="B197" s="32"/>
      <c r="C197" s="26"/>
      <c r="D197" s="156"/>
      <c r="E197" s="157"/>
      <c r="F197" s="157"/>
      <c r="G197" s="33"/>
    </row>
    <row r="198" spans="1:7" s="34" customFormat="1" ht="15.75" x14ac:dyDescent="0.25">
      <c r="A198" s="75"/>
      <c r="B198" s="32"/>
      <c r="C198" s="26"/>
      <c r="D198" s="156"/>
      <c r="E198" s="157"/>
      <c r="F198" s="157"/>
      <c r="G198" s="33"/>
    </row>
    <row r="199" spans="1:7" s="34" customFormat="1" ht="15.75" x14ac:dyDescent="0.25">
      <c r="A199" s="95">
        <f>'Chart of Accounts'!A31</f>
        <v>5013</v>
      </c>
      <c r="B199" s="95" t="str">
        <f>'Chart of Accounts'!B31</f>
        <v>Expense 13</v>
      </c>
      <c r="C199" s="8"/>
      <c r="D199" s="156"/>
      <c r="E199" s="157"/>
      <c r="F199" s="160"/>
      <c r="G199" s="33"/>
    </row>
    <row r="200" spans="1:7" s="34" customFormat="1" x14ac:dyDescent="0.2">
      <c r="A200" s="96"/>
      <c r="B200" s="74" t="s">
        <v>8</v>
      </c>
      <c r="C200" s="22"/>
      <c r="D200" s="161"/>
      <c r="E200" s="162"/>
      <c r="F200" s="163">
        <f>F195</f>
        <v>4946.6000000000004</v>
      </c>
      <c r="G200" s="33"/>
    </row>
    <row r="201" spans="1:7" s="34" customFormat="1" x14ac:dyDescent="0.2">
      <c r="A201" s="192"/>
      <c r="B201" s="187"/>
      <c r="C201" s="183"/>
      <c r="D201" s="184"/>
      <c r="E201" s="188"/>
      <c r="F201" s="152">
        <f>E201-D201+F200</f>
        <v>4946.6000000000004</v>
      </c>
      <c r="G201" s="33"/>
    </row>
    <row r="202" spans="1:7" s="34" customFormat="1" x14ac:dyDescent="0.2">
      <c r="A202" s="192"/>
      <c r="B202" s="187"/>
      <c r="C202" s="183"/>
      <c r="D202" s="184"/>
      <c r="E202" s="188"/>
      <c r="F202" s="152">
        <f>E202-D202+F201</f>
        <v>4946.6000000000004</v>
      </c>
      <c r="G202" s="33"/>
    </row>
    <row r="203" spans="1:7" s="34" customFormat="1" x14ac:dyDescent="0.2">
      <c r="A203" s="192"/>
      <c r="B203" s="187"/>
      <c r="C203" s="183"/>
      <c r="D203" s="184"/>
      <c r="E203" s="185"/>
      <c r="F203" s="152">
        <f>E203-D203+F202</f>
        <v>4946.6000000000004</v>
      </c>
      <c r="G203" s="33"/>
    </row>
    <row r="204" spans="1:7" s="34" customFormat="1" x14ac:dyDescent="0.2">
      <c r="A204" s="192"/>
      <c r="B204" s="187"/>
      <c r="C204" s="183"/>
      <c r="D204" s="184"/>
      <c r="E204" s="185"/>
      <c r="F204" s="152">
        <f>E204-D204+F203</f>
        <v>4946.6000000000004</v>
      </c>
      <c r="G204" s="33"/>
    </row>
    <row r="205" spans="1:7" s="34" customFormat="1" x14ac:dyDescent="0.2">
      <c r="A205" s="97"/>
      <c r="B205" s="30" t="s">
        <v>9</v>
      </c>
      <c r="C205" s="31"/>
      <c r="D205" s="153">
        <f>SUM(D201:D204)</f>
        <v>0</v>
      </c>
      <c r="E205" s="154">
        <f>SUM(E201:E204)</f>
        <v>0</v>
      </c>
      <c r="F205" s="152"/>
      <c r="G205" s="33"/>
    </row>
    <row r="206" spans="1:7" s="34" customFormat="1" ht="15.75" x14ac:dyDescent="0.25">
      <c r="A206" s="75"/>
      <c r="B206" s="32"/>
      <c r="C206" s="26"/>
      <c r="D206" s="156"/>
      <c r="E206" s="157"/>
      <c r="F206" s="157"/>
      <c r="G206" s="33"/>
    </row>
    <row r="207" spans="1:7" s="34" customFormat="1" ht="15.75" x14ac:dyDescent="0.25">
      <c r="A207" s="75"/>
      <c r="B207" s="32"/>
      <c r="C207" s="26"/>
      <c r="D207" s="156"/>
      <c r="E207" s="157"/>
      <c r="F207" s="157"/>
      <c r="G207" s="33"/>
    </row>
    <row r="208" spans="1:7" s="34" customFormat="1" ht="15.75" x14ac:dyDescent="0.25">
      <c r="A208" s="95">
        <f>'Chart of Accounts'!A33</f>
        <v>5014</v>
      </c>
      <c r="B208" s="95" t="str">
        <f>'Chart of Accounts'!B33</f>
        <v>Expense 14</v>
      </c>
      <c r="C208" s="8"/>
      <c r="D208" s="156"/>
      <c r="E208" s="157"/>
      <c r="F208" s="160"/>
      <c r="G208" s="33"/>
    </row>
    <row r="209" spans="1:7" s="34" customFormat="1" x14ac:dyDescent="0.2">
      <c r="A209" s="96"/>
      <c r="B209" s="74" t="s">
        <v>8</v>
      </c>
      <c r="C209" s="22"/>
      <c r="D209" s="161"/>
      <c r="E209" s="162"/>
      <c r="F209" s="163">
        <f>F204</f>
        <v>4946.6000000000004</v>
      </c>
      <c r="G209" s="33"/>
    </row>
    <row r="210" spans="1:7" s="34" customFormat="1" x14ac:dyDescent="0.2">
      <c r="A210" s="192"/>
      <c r="B210" s="187"/>
      <c r="C210" s="183"/>
      <c r="D210" s="184"/>
      <c r="E210" s="188"/>
      <c r="F210" s="152">
        <f>E210-D210+F209</f>
        <v>4946.6000000000004</v>
      </c>
      <c r="G210" s="33"/>
    </row>
    <row r="211" spans="1:7" s="34" customFormat="1" x14ac:dyDescent="0.2">
      <c r="A211" s="192"/>
      <c r="B211" s="187"/>
      <c r="C211" s="183"/>
      <c r="D211" s="184"/>
      <c r="E211" s="188"/>
      <c r="F211" s="152">
        <f>E211-D211+F210</f>
        <v>4946.6000000000004</v>
      </c>
      <c r="G211" s="33"/>
    </row>
    <row r="212" spans="1:7" s="34" customFormat="1" x14ac:dyDescent="0.2">
      <c r="A212" s="192"/>
      <c r="B212" s="187"/>
      <c r="C212" s="183"/>
      <c r="D212" s="184"/>
      <c r="E212" s="185"/>
      <c r="F212" s="152">
        <f>E212-D212+F211</f>
        <v>4946.6000000000004</v>
      </c>
      <c r="G212" s="33"/>
    </row>
    <row r="213" spans="1:7" s="34" customFormat="1" x14ac:dyDescent="0.2">
      <c r="A213" s="192"/>
      <c r="B213" s="187"/>
      <c r="C213" s="183"/>
      <c r="D213" s="184"/>
      <c r="E213" s="185"/>
      <c r="F213" s="152">
        <f>E213-D213+F212</f>
        <v>4946.6000000000004</v>
      </c>
      <c r="G213" s="33"/>
    </row>
    <row r="214" spans="1:7" s="34" customFormat="1" x14ac:dyDescent="0.2">
      <c r="A214" s="97"/>
      <c r="B214" s="30" t="s">
        <v>9</v>
      </c>
      <c r="C214" s="31"/>
      <c r="D214" s="153">
        <f>SUM(D210:D213)</f>
        <v>0</v>
      </c>
      <c r="E214" s="154">
        <f>SUM(E210:E213)</f>
        <v>0</v>
      </c>
      <c r="F214" s="152"/>
      <c r="G214" s="33"/>
    </row>
    <row r="215" spans="1:7" s="34" customFormat="1" ht="15.75" x14ac:dyDescent="0.25">
      <c r="A215" s="75"/>
      <c r="B215" s="32"/>
      <c r="C215" s="26"/>
      <c r="D215" s="156"/>
      <c r="E215" s="157"/>
      <c r="F215" s="157"/>
      <c r="G215" s="33"/>
    </row>
    <row r="216" spans="1:7" s="34" customFormat="1" ht="15.75" x14ac:dyDescent="0.25">
      <c r="A216" s="75"/>
      <c r="B216" s="32"/>
      <c r="C216" s="26"/>
      <c r="D216" s="156"/>
      <c r="E216" s="157"/>
      <c r="F216" s="157"/>
      <c r="G216" s="33"/>
    </row>
    <row r="217" spans="1:7" s="34" customFormat="1" ht="15.75" x14ac:dyDescent="0.25">
      <c r="A217" s="95">
        <f>'Chart of Accounts'!A34</f>
        <v>5015</v>
      </c>
      <c r="B217" s="95" t="str">
        <f>'Chart of Accounts'!B34</f>
        <v>Expense 15</v>
      </c>
      <c r="C217" s="8"/>
      <c r="D217" s="156"/>
      <c r="E217" s="157"/>
      <c r="F217" s="160"/>
      <c r="G217" s="33"/>
    </row>
    <row r="218" spans="1:7" s="34" customFormat="1" x14ac:dyDescent="0.2">
      <c r="A218" s="96"/>
      <c r="B218" s="74" t="s">
        <v>8</v>
      </c>
      <c r="C218" s="22"/>
      <c r="D218" s="161"/>
      <c r="E218" s="162"/>
      <c r="F218" s="163">
        <f>F213</f>
        <v>4946.6000000000004</v>
      </c>
      <c r="G218" s="33"/>
    </row>
    <row r="219" spans="1:7" s="34" customFormat="1" x14ac:dyDescent="0.2">
      <c r="A219" s="192"/>
      <c r="B219" s="187"/>
      <c r="C219" s="183"/>
      <c r="D219" s="184"/>
      <c r="E219" s="188"/>
      <c r="F219" s="152">
        <f>E219-D219+F218</f>
        <v>4946.6000000000004</v>
      </c>
      <c r="G219" s="33"/>
    </row>
    <row r="220" spans="1:7" s="34" customFormat="1" x14ac:dyDescent="0.2">
      <c r="A220" s="192"/>
      <c r="B220" s="187"/>
      <c r="C220" s="183"/>
      <c r="D220" s="184"/>
      <c r="E220" s="188"/>
      <c r="F220" s="152">
        <f>E220-D220+F219</f>
        <v>4946.6000000000004</v>
      </c>
      <c r="G220" s="33"/>
    </row>
    <row r="221" spans="1:7" s="34" customFormat="1" x14ac:dyDescent="0.2">
      <c r="A221" s="192"/>
      <c r="B221" s="187"/>
      <c r="C221" s="183"/>
      <c r="D221" s="184"/>
      <c r="E221" s="185"/>
      <c r="F221" s="152">
        <f>E221-D221+F220</f>
        <v>4946.6000000000004</v>
      </c>
      <c r="G221" s="33"/>
    </row>
    <row r="222" spans="1:7" s="34" customFormat="1" x14ac:dyDescent="0.2">
      <c r="A222" s="192"/>
      <c r="B222" s="187"/>
      <c r="C222" s="183"/>
      <c r="D222" s="184"/>
      <c r="E222" s="185"/>
      <c r="F222" s="152">
        <f>E222-D222+F221</f>
        <v>4946.6000000000004</v>
      </c>
      <c r="G222" s="33"/>
    </row>
    <row r="223" spans="1:7" s="34" customFormat="1" x14ac:dyDescent="0.2">
      <c r="A223" s="97"/>
      <c r="B223" s="30" t="s">
        <v>9</v>
      </c>
      <c r="C223" s="31"/>
      <c r="D223" s="153">
        <f>SUM(D219:D222)</f>
        <v>0</v>
      </c>
      <c r="E223" s="154">
        <f>SUM(E219:E222)</f>
        <v>0</v>
      </c>
      <c r="F223" s="152"/>
      <c r="G223" s="33"/>
    </row>
    <row r="224" spans="1:7" s="34" customFormat="1" ht="15.75" x14ac:dyDescent="0.25">
      <c r="A224" s="75"/>
      <c r="B224" s="32"/>
      <c r="C224" s="26"/>
      <c r="D224" s="156"/>
      <c r="E224" s="157"/>
      <c r="F224" s="157"/>
      <c r="G224" s="33"/>
    </row>
    <row r="225" spans="1:7" s="34" customFormat="1" ht="15.75" x14ac:dyDescent="0.25">
      <c r="A225" s="75"/>
      <c r="B225" s="32"/>
      <c r="C225" s="26"/>
      <c r="D225" s="156"/>
      <c r="E225" s="157"/>
      <c r="F225" s="157"/>
      <c r="G225" s="33"/>
    </row>
    <row r="226" spans="1:7" s="34" customFormat="1" ht="15.75" x14ac:dyDescent="0.25">
      <c r="A226" s="95">
        <f>'Chart of Accounts'!A35</f>
        <v>5016</v>
      </c>
      <c r="B226" s="95" t="str">
        <f>'Chart of Accounts'!B35</f>
        <v>Expense 16</v>
      </c>
      <c r="C226" s="8"/>
      <c r="D226" s="156"/>
      <c r="E226" s="157"/>
      <c r="F226" s="160"/>
      <c r="G226" s="33"/>
    </row>
    <row r="227" spans="1:7" s="34" customFormat="1" x14ac:dyDescent="0.2">
      <c r="A227" s="96"/>
      <c r="B227" s="74" t="s">
        <v>8</v>
      </c>
      <c r="C227" s="22"/>
      <c r="D227" s="161"/>
      <c r="E227" s="162"/>
      <c r="F227" s="163">
        <f>F222</f>
        <v>4946.6000000000004</v>
      </c>
      <c r="G227" s="33"/>
    </row>
    <row r="228" spans="1:7" s="34" customFormat="1" x14ac:dyDescent="0.2">
      <c r="A228" s="192"/>
      <c r="B228" s="187"/>
      <c r="C228" s="183"/>
      <c r="D228" s="184"/>
      <c r="E228" s="188"/>
      <c r="F228" s="152">
        <f>E228-D228+F227</f>
        <v>4946.6000000000004</v>
      </c>
      <c r="G228" s="33"/>
    </row>
    <row r="229" spans="1:7" s="34" customFormat="1" x14ac:dyDescent="0.2">
      <c r="A229" s="192"/>
      <c r="B229" s="187"/>
      <c r="C229" s="183"/>
      <c r="D229" s="184"/>
      <c r="E229" s="188"/>
      <c r="F229" s="152">
        <f>E229-D229+F228</f>
        <v>4946.6000000000004</v>
      </c>
      <c r="G229" s="33"/>
    </row>
    <row r="230" spans="1:7" s="34" customFormat="1" x14ac:dyDescent="0.2">
      <c r="A230" s="192"/>
      <c r="B230" s="187"/>
      <c r="C230" s="183"/>
      <c r="D230" s="184"/>
      <c r="E230" s="185"/>
      <c r="F230" s="152">
        <f>E230-D230+F229</f>
        <v>4946.6000000000004</v>
      </c>
      <c r="G230" s="33"/>
    </row>
    <row r="231" spans="1:7" s="34" customFormat="1" x14ac:dyDescent="0.2">
      <c r="A231" s="192"/>
      <c r="B231" s="187"/>
      <c r="C231" s="183"/>
      <c r="D231" s="184"/>
      <c r="E231" s="185"/>
      <c r="F231" s="152">
        <f>E231-D231+F230</f>
        <v>4946.6000000000004</v>
      </c>
      <c r="G231" s="33"/>
    </row>
    <row r="232" spans="1:7" s="34" customFormat="1" x14ac:dyDescent="0.2">
      <c r="A232" s="97"/>
      <c r="B232" s="30" t="s">
        <v>9</v>
      </c>
      <c r="C232" s="31"/>
      <c r="D232" s="153">
        <f>SUM(D228:D231)</f>
        <v>0</v>
      </c>
      <c r="E232" s="154">
        <f>SUM(E228:E231)</f>
        <v>0</v>
      </c>
      <c r="F232" s="152"/>
      <c r="G232" s="33"/>
    </row>
    <row r="233" spans="1:7" s="34" customFormat="1" ht="15.75" x14ac:dyDescent="0.25">
      <c r="A233" s="75"/>
      <c r="B233" s="32"/>
      <c r="C233" s="26"/>
      <c r="D233" s="156"/>
      <c r="E233" s="157"/>
      <c r="F233" s="157"/>
      <c r="G233" s="33"/>
    </row>
    <row r="234" spans="1:7" s="34" customFormat="1" ht="15.75" x14ac:dyDescent="0.25">
      <c r="A234" s="75"/>
      <c r="B234" s="32"/>
      <c r="C234" s="26"/>
      <c r="D234" s="156"/>
      <c r="E234" s="157"/>
      <c r="F234" s="157"/>
      <c r="G234" s="33"/>
    </row>
    <row r="235" spans="1:7" s="34" customFormat="1" ht="15.75" x14ac:dyDescent="0.25">
      <c r="A235" s="95">
        <f>'Chart of Accounts'!A36</f>
        <v>5017</v>
      </c>
      <c r="B235" s="95" t="str">
        <f>'Chart of Accounts'!B36</f>
        <v>Expense 17</v>
      </c>
      <c r="C235" s="8"/>
      <c r="D235" s="156"/>
      <c r="E235" s="157"/>
      <c r="F235" s="160"/>
      <c r="G235" s="33"/>
    </row>
    <row r="236" spans="1:7" s="34" customFormat="1" x14ac:dyDescent="0.2">
      <c r="A236" s="96"/>
      <c r="B236" s="74" t="s">
        <v>8</v>
      </c>
      <c r="C236" s="22"/>
      <c r="D236" s="161"/>
      <c r="E236" s="162"/>
      <c r="F236" s="163">
        <f>F231</f>
        <v>4946.6000000000004</v>
      </c>
      <c r="G236" s="33"/>
    </row>
    <row r="237" spans="1:7" s="34" customFormat="1" x14ac:dyDescent="0.2">
      <c r="A237" s="192"/>
      <c r="B237" s="187"/>
      <c r="C237" s="183"/>
      <c r="D237" s="184"/>
      <c r="E237" s="188"/>
      <c r="F237" s="152">
        <f>E237-D237+F236</f>
        <v>4946.6000000000004</v>
      </c>
      <c r="G237" s="33"/>
    </row>
    <row r="238" spans="1:7" s="34" customFormat="1" x14ac:dyDescent="0.2">
      <c r="A238" s="192"/>
      <c r="B238" s="187"/>
      <c r="C238" s="183"/>
      <c r="D238" s="184"/>
      <c r="E238" s="188"/>
      <c r="F238" s="152">
        <f>E238-D238+F237</f>
        <v>4946.6000000000004</v>
      </c>
      <c r="G238" s="33"/>
    </row>
    <row r="239" spans="1:7" s="34" customFormat="1" x14ac:dyDescent="0.2">
      <c r="A239" s="192"/>
      <c r="B239" s="187"/>
      <c r="C239" s="183"/>
      <c r="D239" s="184"/>
      <c r="E239" s="185"/>
      <c r="F239" s="152">
        <f>E239-D239+F238</f>
        <v>4946.6000000000004</v>
      </c>
      <c r="G239" s="33"/>
    </row>
    <row r="240" spans="1:7" s="34" customFormat="1" x14ac:dyDescent="0.2">
      <c r="A240" s="192"/>
      <c r="B240" s="187"/>
      <c r="C240" s="183"/>
      <c r="D240" s="184"/>
      <c r="E240" s="185"/>
      <c r="F240" s="152">
        <f>E240-D240+F239</f>
        <v>4946.6000000000004</v>
      </c>
      <c r="G240" s="33"/>
    </row>
    <row r="241" spans="1:7" s="34" customFormat="1" x14ac:dyDescent="0.2">
      <c r="A241" s="97"/>
      <c r="B241" s="30" t="s">
        <v>9</v>
      </c>
      <c r="C241" s="31"/>
      <c r="D241" s="153">
        <f>SUM(D237:D240)</f>
        <v>0</v>
      </c>
      <c r="E241" s="154">
        <f>SUM(E237:E240)</f>
        <v>0</v>
      </c>
      <c r="F241" s="152"/>
      <c r="G241" s="33"/>
    </row>
    <row r="242" spans="1:7" s="34" customFormat="1" ht="15.75" x14ac:dyDescent="0.25">
      <c r="A242" s="75"/>
      <c r="B242" s="32"/>
      <c r="C242" s="26"/>
      <c r="D242" s="156"/>
      <c r="E242" s="157"/>
      <c r="F242" s="157"/>
      <c r="G242" s="33"/>
    </row>
    <row r="243" spans="1:7" s="34" customFormat="1" ht="15.75" x14ac:dyDescent="0.25">
      <c r="A243" s="75"/>
      <c r="B243" s="32"/>
      <c r="C243" s="26"/>
      <c r="D243" s="156"/>
      <c r="E243" s="157"/>
      <c r="F243" s="157"/>
      <c r="G243" s="33"/>
    </row>
    <row r="244" spans="1:7" s="34" customFormat="1" ht="15.75" x14ac:dyDescent="0.25">
      <c r="A244" s="95">
        <f>'Chart of Accounts'!A38</f>
        <v>5018</v>
      </c>
      <c r="B244" s="95" t="str">
        <f>'Chart of Accounts'!B38</f>
        <v>Expense 18</v>
      </c>
      <c r="C244" s="8"/>
      <c r="D244" s="156"/>
      <c r="E244" s="157"/>
      <c r="F244" s="160"/>
      <c r="G244" s="33"/>
    </row>
    <row r="245" spans="1:7" s="34" customFormat="1" x14ac:dyDescent="0.2">
      <c r="A245" s="96"/>
      <c r="B245" s="74" t="s">
        <v>8</v>
      </c>
      <c r="C245" s="22"/>
      <c r="D245" s="161"/>
      <c r="E245" s="162"/>
      <c r="F245" s="163">
        <f>F240</f>
        <v>4946.6000000000004</v>
      </c>
      <c r="G245" s="33"/>
    </row>
    <row r="246" spans="1:7" s="34" customFormat="1" x14ac:dyDescent="0.2">
      <c r="A246" s="192"/>
      <c r="B246" s="187"/>
      <c r="C246" s="183"/>
      <c r="D246" s="184"/>
      <c r="E246" s="188"/>
      <c r="F246" s="152">
        <f>E246-D246+F245</f>
        <v>4946.6000000000004</v>
      </c>
      <c r="G246" s="33"/>
    </row>
    <row r="247" spans="1:7" s="34" customFormat="1" x14ac:dyDescent="0.2">
      <c r="A247" s="192"/>
      <c r="B247" s="187"/>
      <c r="C247" s="183"/>
      <c r="D247" s="184"/>
      <c r="E247" s="188"/>
      <c r="F247" s="152">
        <f>E247-D247+F246</f>
        <v>4946.6000000000004</v>
      </c>
      <c r="G247" s="33"/>
    </row>
    <row r="248" spans="1:7" s="34" customFormat="1" x14ac:dyDescent="0.2">
      <c r="A248" s="192"/>
      <c r="B248" s="187"/>
      <c r="C248" s="183"/>
      <c r="D248" s="184"/>
      <c r="E248" s="185"/>
      <c r="F248" s="152">
        <f>E248-D248+F247</f>
        <v>4946.6000000000004</v>
      </c>
      <c r="G248" s="33"/>
    </row>
    <row r="249" spans="1:7" s="34" customFormat="1" x14ac:dyDescent="0.2">
      <c r="A249" s="192"/>
      <c r="B249" s="187"/>
      <c r="C249" s="183"/>
      <c r="D249" s="184"/>
      <c r="E249" s="185"/>
      <c r="F249" s="152">
        <f>E249-D249+F248</f>
        <v>4946.6000000000004</v>
      </c>
      <c r="G249" s="33"/>
    </row>
    <row r="250" spans="1:7" s="34" customFormat="1" x14ac:dyDescent="0.2">
      <c r="A250" s="97"/>
      <c r="B250" s="30" t="s">
        <v>9</v>
      </c>
      <c r="C250" s="31"/>
      <c r="D250" s="153">
        <f>SUM(D246:D249)</f>
        <v>0</v>
      </c>
      <c r="E250" s="154">
        <f>SUM(E246:E249)</f>
        <v>0</v>
      </c>
      <c r="F250" s="152"/>
      <c r="G250" s="33"/>
    </row>
    <row r="251" spans="1:7" s="34" customFormat="1" ht="15.75" x14ac:dyDescent="0.25">
      <c r="A251" s="75"/>
      <c r="B251" s="32"/>
      <c r="C251" s="26"/>
      <c r="D251" s="156"/>
      <c r="E251" s="157"/>
      <c r="F251" s="157"/>
      <c r="G251" s="33"/>
    </row>
    <row r="252" spans="1:7" s="34" customFormat="1" ht="15.75" x14ac:dyDescent="0.25">
      <c r="A252" s="75"/>
      <c r="B252" s="32"/>
      <c r="C252" s="26"/>
      <c r="D252" s="156"/>
      <c r="E252" s="157"/>
      <c r="F252" s="157"/>
      <c r="G252" s="33"/>
    </row>
    <row r="253" spans="1:7" s="34" customFormat="1" ht="15.75" x14ac:dyDescent="0.25">
      <c r="A253" s="95">
        <f>'Chart of Accounts'!A39</f>
        <v>5019</v>
      </c>
      <c r="B253" s="95" t="str">
        <f>'Chart of Accounts'!B39</f>
        <v>Expense 19</v>
      </c>
      <c r="C253" s="8"/>
      <c r="D253" s="156"/>
      <c r="E253" s="157"/>
      <c r="F253" s="160"/>
      <c r="G253" s="33"/>
    </row>
    <row r="254" spans="1:7" s="34" customFormat="1" x14ac:dyDescent="0.2">
      <c r="A254" s="96"/>
      <c r="B254" s="74" t="s">
        <v>8</v>
      </c>
      <c r="C254" s="22"/>
      <c r="D254" s="161"/>
      <c r="E254" s="162"/>
      <c r="F254" s="163">
        <f>F249</f>
        <v>4946.6000000000004</v>
      </c>
      <c r="G254" s="33"/>
    </row>
    <row r="255" spans="1:7" s="34" customFormat="1" x14ac:dyDescent="0.2">
      <c r="A255" s="192"/>
      <c r="B255" s="187"/>
      <c r="C255" s="183"/>
      <c r="D255" s="184"/>
      <c r="E255" s="188"/>
      <c r="F255" s="152">
        <f>E255-D255+F254</f>
        <v>4946.6000000000004</v>
      </c>
      <c r="G255" s="33"/>
    </row>
    <row r="256" spans="1:7" s="34" customFormat="1" x14ac:dyDescent="0.2">
      <c r="A256" s="192"/>
      <c r="B256" s="187"/>
      <c r="C256" s="183"/>
      <c r="D256" s="184"/>
      <c r="E256" s="188"/>
      <c r="F256" s="152">
        <f>E256-D256+F255</f>
        <v>4946.6000000000004</v>
      </c>
      <c r="G256" s="33"/>
    </row>
    <row r="257" spans="1:7" s="34" customFormat="1" x14ac:dyDescent="0.2">
      <c r="A257" s="192"/>
      <c r="B257" s="187"/>
      <c r="C257" s="183"/>
      <c r="D257" s="184"/>
      <c r="E257" s="185"/>
      <c r="F257" s="152">
        <f>E257-D257+F256</f>
        <v>4946.6000000000004</v>
      </c>
      <c r="G257" s="33"/>
    </row>
    <row r="258" spans="1:7" s="34" customFormat="1" x14ac:dyDescent="0.2">
      <c r="A258" s="192"/>
      <c r="B258" s="187"/>
      <c r="C258" s="183"/>
      <c r="D258" s="184"/>
      <c r="E258" s="185"/>
      <c r="F258" s="152">
        <f>E258-D258+F257</f>
        <v>4946.6000000000004</v>
      </c>
      <c r="G258" s="33"/>
    </row>
    <row r="259" spans="1:7" s="34" customFormat="1" x14ac:dyDescent="0.2">
      <c r="A259" s="97"/>
      <c r="B259" s="30" t="s">
        <v>9</v>
      </c>
      <c r="C259" s="31"/>
      <c r="D259" s="153">
        <f>SUM(D255:D258)</f>
        <v>0</v>
      </c>
      <c r="E259" s="154">
        <f>SUM(E255:E258)</f>
        <v>0</v>
      </c>
      <c r="F259" s="152"/>
      <c r="G259" s="33"/>
    </row>
    <row r="260" spans="1:7" s="34" customFormat="1" ht="15.75" x14ac:dyDescent="0.25">
      <c r="A260" s="75"/>
      <c r="B260" s="32"/>
      <c r="C260" s="26"/>
      <c r="D260" s="156"/>
      <c r="E260" s="157"/>
      <c r="F260" s="157"/>
      <c r="G260" s="33"/>
    </row>
    <row r="261" spans="1:7" s="34" customFormat="1" ht="15.75" x14ac:dyDescent="0.25">
      <c r="A261" s="75"/>
      <c r="B261" s="32"/>
      <c r="C261" s="26"/>
      <c r="D261" s="156"/>
      <c r="E261" s="157"/>
      <c r="F261" s="157"/>
      <c r="G261" s="33"/>
    </row>
    <row r="262" spans="1:7" s="34" customFormat="1" ht="15.75" x14ac:dyDescent="0.25">
      <c r="A262" s="98">
        <f>'Chart of Accounts'!A40</f>
        <v>5020</v>
      </c>
      <c r="B262" s="98" t="str">
        <f>'Chart of Accounts'!B40</f>
        <v>Expense 20</v>
      </c>
      <c r="C262" s="8"/>
      <c r="D262" s="156"/>
      <c r="E262" s="157"/>
      <c r="F262" s="160"/>
      <c r="G262" s="33"/>
    </row>
    <row r="263" spans="1:7" s="34" customFormat="1" x14ac:dyDescent="0.2">
      <c r="A263" s="99"/>
      <c r="B263" s="74" t="s">
        <v>8</v>
      </c>
      <c r="C263" s="22"/>
      <c r="D263" s="161"/>
      <c r="E263" s="162"/>
      <c r="F263" s="163">
        <f>F258</f>
        <v>4946.6000000000004</v>
      </c>
      <c r="G263" s="33"/>
    </row>
    <row r="264" spans="1:7" s="34" customFormat="1" x14ac:dyDescent="0.2">
      <c r="A264" s="193"/>
      <c r="B264" s="187"/>
      <c r="C264" s="183"/>
      <c r="D264" s="184"/>
      <c r="E264" s="188"/>
      <c r="F264" s="152">
        <f>E264-D264+F263</f>
        <v>4946.6000000000004</v>
      </c>
      <c r="G264" s="33"/>
    </row>
    <row r="265" spans="1:7" s="34" customFormat="1" x14ac:dyDescent="0.2">
      <c r="A265" s="193"/>
      <c r="B265" s="187"/>
      <c r="C265" s="183"/>
      <c r="D265" s="184"/>
      <c r="E265" s="188"/>
      <c r="F265" s="152">
        <f>E265-D265+F264</f>
        <v>4946.6000000000004</v>
      </c>
      <c r="G265" s="33"/>
    </row>
    <row r="266" spans="1:7" s="34" customFormat="1" x14ac:dyDescent="0.2">
      <c r="A266" s="193"/>
      <c r="B266" s="187"/>
      <c r="C266" s="183"/>
      <c r="D266" s="184"/>
      <c r="E266" s="185"/>
      <c r="F266" s="152">
        <f>E266-D266+F265</f>
        <v>4946.6000000000004</v>
      </c>
      <c r="G266" s="33"/>
    </row>
    <row r="267" spans="1:7" s="34" customFormat="1" x14ac:dyDescent="0.2">
      <c r="A267" s="193"/>
      <c r="B267" s="187"/>
      <c r="C267" s="183"/>
      <c r="D267" s="184"/>
      <c r="E267" s="185"/>
      <c r="F267" s="152">
        <f>E267-D267+F266</f>
        <v>4946.6000000000004</v>
      </c>
      <c r="G267" s="33"/>
    </row>
    <row r="268" spans="1:7" s="34" customFormat="1" x14ac:dyDescent="0.2">
      <c r="A268" s="100"/>
      <c r="B268" s="30" t="s">
        <v>9</v>
      </c>
      <c r="C268" s="31"/>
      <c r="D268" s="153">
        <f>SUM(D264:D267)</f>
        <v>0</v>
      </c>
      <c r="E268" s="154">
        <f>SUM(E264:E267)</f>
        <v>0</v>
      </c>
      <c r="F268" s="152"/>
      <c r="G268" s="33"/>
    </row>
    <row r="269" spans="1:7" s="34" customFormat="1" ht="15.75" x14ac:dyDescent="0.25">
      <c r="A269" s="75"/>
      <c r="B269" s="32"/>
      <c r="C269" s="26"/>
      <c r="D269" s="156"/>
      <c r="E269" s="157"/>
      <c r="F269" s="157"/>
      <c r="G269" s="33"/>
    </row>
    <row r="270" spans="1:7" s="34" customFormat="1" ht="15.75" x14ac:dyDescent="0.25">
      <c r="A270" s="75"/>
      <c r="B270" s="32"/>
      <c r="C270" s="26"/>
      <c r="D270" s="156"/>
      <c r="E270" s="157"/>
      <c r="F270" s="157"/>
      <c r="G270" s="33"/>
    </row>
    <row r="271" spans="1:7" s="34" customFormat="1" ht="15.75" x14ac:dyDescent="0.25">
      <c r="A271" s="98">
        <f>'Chart of Accounts'!A41</f>
        <v>5021</v>
      </c>
      <c r="B271" s="98" t="str">
        <f>'Chart of Accounts'!B41</f>
        <v>Expense 21</v>
      </c>
      <c r="C271" s="8"/>
      <c r="D271" s="156"/>
      <c r="E271" s="157"/>
      <c r="F271" s="160"/>
      <c r="G271" s="33"/>
    </row>
    <row r="272" spans="1:7" s="34" customFormat="1" x14ac:dyDescent="0.2">
      <c r="A272" s="99"/>
      <c r="B272" s="74" t="s">
        <v>8</v>
      </c>
      <c r="C272" s="22"/>
      <c r="D272" s="161"/>
      <c r="E272" s="162"/>
      <c r="F272" s="163">
        <f>F267</f>
        <v>4946.6000000000004</v>
      </c>
      <c r="G272" s="33"/>
    </row>
    <row r="273" spans="1:7" s="34" customFormat="1" x14ac:dyDescent="0.2">
      <c r="A273" s="193"/>
      <c r="B273" s="187"/>
      <c r="C273" s="183"/>
      <c r="D273" s="184"/>
      <c r="E273" s="188"/>
      <c r="F273" s="152">
        <f>E273-D273+F272</f>
        <v>4946.6000000000004</v>
      </c>
      <c r="G273" s="33"/>
    </row>
    <row r="274" spans="1:7" s="34" customFormat="1" x14ac:dyDescent="0.2">
      <c r="A274" s="193"/>
      <c r="B274" s="187"/>
      <c r="C274" s="183"/>
      <c r="D274" s="184"/>
      <c r="E274" s="188"/>
      <c r="F274" s="152">
        <f>E274-D274+F273</f>
        <v>4946.6000000000004</v>
      </c>
      <c r="G274" s="33"/>
    </row>
    <row r="275" spans="1:7" s="34" customFormat="1" x14ac:dyDescent="0.2">
      <c r="A275" s="193"/>
      <c r="B275" s="187"/>
      <c r="C275" s="183"/>
      <c r="D275" s="184"/>
      <c r="E275" s="185"/>
      <c r="F275" s="152">
        <f>E275-D275+F274</f>
        <v>4946.6000000000004</v>
      </c>
      <c r="G275" s="33"/>
    </row>
    <row r="276" spans="1:7" s="34" customFormat="1" x14ac:dyDescent="0.2">
      <c r="A276" s="193"/>
      <c r="B276" s="187"/>
      <c r="C276" s="183"/>
      <c r="D276" s="184"/>
      <c r="E276" s="185"/>
      <c r="F276" s="152">
        <f>E276-D276+F275</f>
        <v>4946.6000000000004</v>
      </c>
      <c r="G276" s="33"/>
    </row>
    <row r="277" spans="1:7" s="34" customFormat="1" x14ac:dyDescent="0.2">
      <c r="A277" s="100"/>
      <c r="B277" s="30" t="s">
        <v>9</v>
      </c>
      <c r="C277" s="31"/>
      <c r="D277" s="153">
        <f>SUM(D273:D276)</f>
        <v>0</v>
      </c>
      <c r="E277" s="154">
        <f>SUM(E273:E276)</f>
        <v>0</v>
      </c>
      <c r="F277" s="152"/>
      <c r="G277" s="33"/>
    </row>
    <row r="278" spans="1:7" s="34" customFormat="1" ht="15.75" x14ac:dyDescent="0.25">
      <c r="A278" s="75"/>
      <c r="B278" s="32"/>
      <c r="C278" s="26"/>
      <c r="D278" s="156"/>
      <c r="E278" s="157"/>
      <c r="F278" s="157"/>
      <c r="G278" s="33"/>
    </row>
    <row r="279" spans="1:7" s="34" customFormat="1" ht="15.75" x14ac:dyDescent="0.25">
      <c r="A279" s="75"/>
      <c r="B279" s="32"/>
      <c r="C279" s="26"/>
      <c r="D279" s="156"/>
      <c r="E279" s="157"/>
      <c r="F279" s="157"/>
      <c r="G279" s="33"/>
    </row>
    <row r="280" spans="1:7" s="34" customFormat="1" ht="15.75" x14ac:dyDescent="0.25">
      <c r="A280" s="101">
        <f>'Chart of Accounts'!A42</f>
        <v>5022</v>
      </c>
      <c r="B280" s="101" t="str">
        <f>'Chart of Accounts'!B42</f>
        <v>Expense 22</v>
      </c>
      <c r="C280" s="8"/>
      <c r="D280" s="156"/>
      <c r="E280" s="157"/>
      <c r="F280" s="160"/>
      <c r="G280" s="33"/>
    </row>
    <row r="281" spans="1:7" s="34" customFormat="1" x14ac:dyDescent="0.2">
      <c r="A281" s="102"/>
      <c r="B281" s="74" t="s">
        <v>8</v>
      </c>
      <c r="C281" s="22"/>
      <c r="D281" s="161"/>
      <c r="E281" s="162"/>
      <c r="F281" s="163">
        <f>F276</f>
        <v>4946.6000000000004</v>
      </c>
      <c r="G281" s="33"/>
    </row>
    <row r="282" spans="1:7" s="34" customFormat="1" x14ac:dyDescent="0.2">
      <c r="A282" s="194"/>
      <c r="B282" s="187"/>
      <c r="C282" s="183"/>
      <c r="D282" s="184"/>
      <c r="E282" s="188"/>
      <c r="F282" s="152">
        <f>E282-D282+F281</f>
        <v>4946.6000000000004</v>
      </c>
      <c r="G282" s="33"/>
    </row>
    <row r="283" spans="1:7" s="34" customFormat="1" x14ac:dyDescent="0.2">
      <c r="A283" s="194"/>
      <c r="B283" s="187"/>
      <c r="C283" s="183"/>
      <c r="D283" s="184"/>
      <c r="E283" s="188"/>
      <c r="F283" s="152">
        <f>E283-D283+F282</f>
        <v>4946.6000000000004</v>
      </c>
      <c r="G283" s="33"/>
    </row>
    <row r="284" spans="1:7" s="34" customFormat="1" x14ac:dyDescent="0.2">
      <c r="A284" s="194"/>
      <c r="B284" s="187"/>
      <c r="C284" s="183"/>
      <c r="D284" s="184"/>
      <c r="E284" s="185"/>
      <c r="F284" s="152">
        <f>E284-D284+F283</f>
        <v>4946.6000000000004</v>
      </c>
      <c r="G284" s="33"/>
    </row>
    <row r="285" spans="1:7" s="34" customFormat="1" x14ac:dyDescent="0.2">
      <c r="A285" s="194"/>
      <c r="B285" s="187"/>
      <c r="C285" s="183"/>
      <c r="D285" s="184"/>
      <c r="E285" s="185"/>
      <c r="F285" s="152">
        <f>E285-D285+F284</f>
        <v>4946.6000000000004</v>
      </c>
      <c r="G285" s="33"/>
    </row>
    <row r="286" spans="1:7" s="34" customFormat="1" x14ac:dyDescent="0.2">
      <c r="A286" s="103"/>
      <c r="B286" s="30" t="s">
        <v>9</v>
      </c>
      <c r="C286" s="31"/>
      <c r="D286" s="153">
        <f>SUM(D282:D285)</f>
        <v>0</v>
      </c>
      <c r="E286" s="154">
        <f>SUM(E282:E285)</f>
        <v>0</v>
      </c>
      <c r="F286" s="152"/>
      <c r="G286" s="33"/>
    </row>
    <row r="287" spans="1:7" s="34" customFormat="1" ht="15.75" x14ac:dyDescent="0.25">
      <c r="A287" s="75"/>
      <c r="B287" s="32"/>
      <c r="C287" s="26"/>
      <c r="D287" s="156"/>
      <c r="E287" s="157"/>
      <c r="F287" s="157"/>
      <c r="G287" s="33"/>
    </row>
    <row r="288" spans="1:7" s="34" customFormat="1" ht="15.75" x14ac:dyDescent="0.25">
      <c r="A288" s="75"/>
      <c r="B288" s="32"/>
      <c r="C288" s="26"/>
      <c r="D288" s="156"/>
      <c r="E288" s="157"/>
      <c r="F288" s="157"/>
      <c r="G288" s="33"/>
    </row>
    <row r="289" spans="1:7" s="34" customFormat="1" ht="15.75" x14ac:dyDescent="0.25">
      <c r="A289" s="101">
        <f>'Chart of Accounts'!A43</f>
        <v>5023</v>
      </c>
      <c r="B289" s="101" t="str">
        <f>'Chart of Accounts'!B43</f>
        <v>Expense 23</v>
      </c>
      <c r="C289" s="8"/>
      <c r="D289" s="156"/>
      <c r="E289" s="157"/>
      <c r="F289" s="160"/>
      <c r="G289" s="33"/>
    </row>
    <row r="290" spans="1:7" s="34" customFormat="1" x14ac:dyDescent="0.2">
      <c r="A290" s="102"/>
      <c r="B290" s="74" t="s">
        <v>8</v>
      </c>
      <c r="C290" s="22"/>
      <c r="D290" s="161"/>
      <c r="E290" s="162"/>
      <c r="F290" s="163">
        <f>F285</f>
        <v>4946.6000000000004</v>
      </c>
      <c r="G290" s="33"/>
    </row>
    <row r="291" spans="1:7" s="34" customFormat="1" x14ac:dyDescent="0.2">
      <c r="A291" s="194"/>
      <c r="B291" s="187"/>
      <c r="C291" s="183"/>
      <c r="D291" s="184"/>
      <c r="E291" s="188"/>
      <c r="F291" s="152">
        <f>E291-D291+F290</f>
        <v>4946.6000000000004</v>
      </c>
      <c r="G291" s="33"/>
    </row>
    <row r="292" spans="1:7" s="34" customFormat="1" x14ac:dyDescent="0.2">
      <c r="A292" s="194"/>
      <c r="B292" s="187"/>
      <c r="C292" s="183"/>
      <c r="D292" s="184"/>
      <c r="E292" s="188"/>
      <c r="F292" s="152">
        <f>E292-D292+F291</f>
        <v>4946.6000000000004</v>
      </c>
      <c r="G292" s="33"/>
    </row>
    <row r="293" spans="1:7" s="34" customFormat="1" x14ac:dyDescent="0.2">
      <c r="A293" s="194"/>
      <c r="B293" s="187"/>
      <c r="C293" s="183"/>
      <c r="D293" s="184"/>
      <c r="E293" s="185"/>
      <c r="F293" s="152">
        <f>E293-D293+F292</f>
        <v>4946.6000000000004</v>
      </c>
      <c r="G293" s="33"/>
    </row>
    <row r="294" spans="1:7" s="34" customFormat="1" x14ac:dyDescent="0.2">
      <c r="A294" s="194"/>
      <c r="B294" s="187"/>
      <c r="C294" s="183"/>
      <c r="D294" s="184"/>
      <c r="E294" s="185"/>
      <c r="F294" s="152">
        <f>E294-D294+F293</f>
        <v>4946.6000000000004</v>
      </c>
      <c r="G294" s="33"/>
    </row>
    <row r="295" spans="1:7" s="34" customFormat="1" x14ac:dyDescent="0.2">
      <c r="A295" s="103"/>
      <c r="B295" s="30" t="s">
        <v>9</v>
      </c>
      <c r="C295" s="31"/>
      <c r="D295" s="153">
        <f>SUM(D291:D294)</f>
        <v>0</v>
      </c>
      <c r="E295" s="154">
        <f>SUM(E291:E294)</f>
        <v>0</v>
      </c>
      <c r="F295" s="152"/>
      <c r="G295" s="33"/>
    </row>
    <row r="296" spans="1:7" s="34" customFormat="1" ht="15.75" x14ac:dyDescent="0.25">
      <c r="A296" s="75"/>
      <c r="B296" s="32"/>
      <c r="C296" s="26"/>
      <c r="D296" s="156"/>
      <c r="E296" s="157"/>
      <c r="F296" s="157"/>
      <c r="G296" s="33"/>
    </row>
    <row r="297" spans="1:7" s="34" customFormat="1" ht="15.75" x14ac:dyDescent="0.25">
      <c r="A297" s="75"/>
      <c r="B297" s="32"/>
      <c r="C297" s="26"/>
      <c r="D297" s="156"/>
      <c r="E297" s="157"/>
      <c r="F297" s="157"/>
      <c r="G297" s="33"/>
    </row>
    <row r="298" spans="1:7" s="34" customFormat="1" ht="15.75" x14ac:dyDescent="0.25">
      <c r="A298" s="101">
        <f>'Chart of Accounts'!A44</f>
        <v>5024</v>
      </c>
      <c r="B298" s="101" t="str">
        <f>'Chart of Accounts'!B44</f>
        <v>Expense 24</v>
      </c>
      <c r="C298" s="8"/>
      <c r="D298" s="156"/>
      <c r="E298" s="157"/>
      <c r="F298" s="160"/>
      <c r="G298" s="33"/>
    </row>
    <row r="299" spans="1:7" s="34" customFormat="1" x14ac:dyDescent="0.2">
      <c r="A299" s="102"/>
      <c r="B299" s="74" t="s">
        <v>8</v>
      </c>
      <c r="C299" s="22"/>
      <c r="D299" s="161"/>
      <c r="E299" s="162"/>
      <c r="F299" s="163">
        <f>F294</f>
        <v>4946.6000000000004</v>
      </c>
      <c r="G299" s="33"/>
    </row>
    <row r="300" spans="1:7" s="34" customFormat="1" x14ac:dyDescent="0.2">
      <c r="A300" s="194"/>
      <c r="B300" s="187"/>
      <c r="C300" s="183"/>
      <c r="D300" s="184"/>
      <c r="E300" s="188"/>
      <c r="F300" s="152">
        <f>E300-D300+F299</f>
        <v>4946.6000000000004</v>
      </c>
      <c r="G300" s="33"/>
    </row>
    <row r="301" spans="1:7" s="34" customFormat="1" x14ac:dyDescent="0.2">
      <c r="A301" s="194"/>
      <c r="B301" s="187"/>
      <c r="C301" s="183"/>
      <c r="D301" s="184"/>
      <c r="E301" s="188"/>
      <c r="F301" s="152">
        <f>E301-D301+F300</f>
        <v>4946.6000000000004</v>
      </c>
      <c r="G301" s="33"/>
    </row>
    <row r="302" spans="1:7" s="34" customFormat="1" x14ac:dyDescent="0.2">
      <c r="A302" s="194"/>
      <c r="B302" s="187"/>
      <c r="C302" s="183"/>
      <c r="D302" s="184"/>
      <c r="E302" s="185"/>
      <c r="F302" s="152">
        <f>E302-D302+F301</f>
        <v>4946.6000000000004</v>
      </c>
      <c r="G302" s="33"/>
    </row>
    <row r="303" spans="1:7" s="34" customFormat="1" x14ac:dyDescent="0.2">
      <c r="A303" s="194"/>
      <c r="B303" s="187"/>
      <c r="C303" s="183"/>
      <c r="D303" s="184"/>
      <c r="E303" s="185"/>
      <c r="F303" s="152">
        <f>E303-D303+F302</f>
        <v>4946.6000000000004</v>
      </c>
      <c r="G303" s="33"/>
    </row>
    <row r="304" spans="1:7" s="34" customFormat="1" x14ac:dyDescent="0.2">
      <c r="A304" s="103"/>
      <c r="B304" s="30" t="s">
        <v>9</v>
      </c>
      <c r="C304" s="31"/>
      <c r="D304" s="153">
        <f>SUM(D300:D303)</f>
        <v>0</v>
      </c>
      <c r="E304" s="154">
        <f>SUM(E300:E303)</f>
        <v>0</v>
      </c>
      <c r="F304" s="152"/>
      <c r="G304" s="33"/>
    </row>
    <row r="305" spans="1:7" s="34" customFormat="1" x14ac:dyDescent="0.2">
      <c r="A305" s="27"/>
      <c r="B305" s="28"/>
      <c r="C305" s="8"/>
      <c r="D305" s="156"/>
      <c r="E305" s="157"/>
      <c r="F305" s="160"/>
      <c r="G305" s="33"/>
    </row>
    <row r="306" spans="1:7" s="34" customFormat="1" x14ac:dyDescent="0.2">
      <c r="A306" s="27"/>
      <c r="B306" s="28"/>
      <c r="C306" s="8"/>
      <c r="D306" s="156"/>
      <c r="E306" s="157"/>
      <c r="F306" s="160"/>
      <c r="G306" s="33"/>
    </row>
    <row r="307" spans="1:7" s="34" customFormat="1" ht="15.75" x14ac:dyDescent="0.25">
      <c r="A307" s="101">
        <f>'Chart of Accounts'!A45</f>
        <v>5025</v>
      </c>
      <c r="B307" s="101" t="str">
        <f>'Chart of Accounts'!B45</f>
        <v>Expense 25</v>
      </c>
      <c r="C307" s="8"/>
      <c r="D307" s="156"/>
      <c r="E307" s="157"/>
      <c r="F307" s="160"/>
      <c r="G307" s="33"/>
    </row>
    <row r="308" spans="1:7" s="34" customFormat="1" x14ac:dyDescent="0.2">
      <c r="A308" s="102"/>
      <c r="B308" s="74" t="s">
        <v>8</v>
      </c>
      <c r="C308" s="22"/>
      <c r="D308" s="161"/>
      <c r="E308" s="162"/>
      <c r="F308" s="163">
        <f>F303</f>
        <v>4946.6000000000004</v>
      </c>
      <c r="G308" s="33"/>
    </row>
    <row r="309" spans="1:7" s="34" customFormat="1" x14ac:dyDescent="0.2">
      <c r="A309" s="194"/>
      <c r="B309" s="187"/>
      <c r="C309" s="183"/>
      <c r="D309" s="184"/>
      <c r="E309" s="188"/>
      <c r="F309" s="152">
        <f>E309-D309+F308</f>
        <v>4946.6000000000004</v>
      </c>
      <c r="G309" s="33"/>
    </row>
    <row r="310" spans="1:7" s="34" customFormat="1" x14ac:dyDescent="0.2">
      <c r="A310" s="194"/>
      <c r="B310" s="187"/>
      <c r="C310" s="183"/>
      <c r="D310" s="184"/>
      <c r="E310" s="188"/>
      <c r="F310" s="152">
        <f>E310-D310+F309</f>
        <v>4946.6000000000004</v>
      </c>
      <c r="G310" s="33"/>
    </row>
    <row r="311" spans="1:7" s="34" customFormat="1" x14ac:dyDescent="0.2">
      <c r="A311" s="194"/>
      <c r="B311" s="187"/>
      <c r="C311" s="183"/>
      <c r="D311" s="184"/>
      <c r="E311" s="185"/>
      <c r="F311" s="152">
        <f>E311-D311+F310</f>
        <v>4946.6000000000004</v>
      </c>
      <c r="G311" s="33"/>
    </row>
    <row r="312" spans="1:7" s="34" customFormat="1" x14ac:dyDescent="0.2">
      <c r="A312" s="194"/>
      <c r="B312" s="187"/>
      <c r="C312" s="183"/>
      <c r="D312" s="184"/>
      <c r="E312" s="185"/>
      <c r="F312" s="152">
        <f>E312-D312+F311</f>
        <v>4946.6000000000004</v>
      </c>
      <c r="G312" s="33"/>
    </row>
    <row r="313" spans="1:7" s="34" customFormat="1" x14ac:dyDescent="0.2">
      <c r="A313" s="103"/>
      <c r="B313" s="30" t="s">
        <v>9</v>
      </c>
      <c r="C313" s="31"/>
      <c r="D313" s="153">
        <f>SUM(D309:D312)</f>
        <v>0</v>
      </c>
      <c r="E313" s="154">
        <f>SUM(E309:E312)</f>
        <v>0</v>
      </c>
      <c r="F313" s="152"/>
      <c r="G313" s="33"/>
    </row>
    <row r="314" spans="1:7" s="34" customFormat="1" x14ac:dyDescent="0.2">
      <c r="A314" s="27"/>
      <c r="B314" s="28"/>
      <c r="C314" s="8"/>
      <c r="D314" s="156"/>
      <c r="E314" s="157"/>
      <c r="F314" s="160"/>
      <c r="G314" s="33"/>
    </row>
    <row r="315" spans="1:7" s="34" customFormat="1" x14ac:dyDescent="0.2">
      <c r="A315" s="27"/>
      <c r="B315" s="28"/>
      <c r="C315" s="8"/>
      <c r="D315" s="156"/>
      <c r="E315" s="157"/>
      <c r="F315" s="160"/>
      <c r="G315" s="33"/>
    </row>
    <row r="316" spans="1:7" ht="18" customHeight="1" x14ac:dyDescent="0.25">
      <c r="A316" s="105">
        <f>'Chart of Accounts'!A46</f>
        <v>5026</v>
      </c>
      <c r="B316" s="105" t="str">
        <f>'Chart of Accounts'!B46</f>
        <v>Expense 26</v>
      </c>
      <c r="C316" s="8"/>
      <c r="D316" s="156"/>
      <c r="E316" s="157"/>
      <c r="F316" s="160"/>
    </row>
    <row r="317" spans="1:7" s="1" customFormat="1" ht="18" customHeight="1" x14ac:dyDescent="0.2">
      <c r="A317" s="106"/>
      <c r="B317" s="74" t="s">
        <v>8</v>
      </c>
      <c r="C317" s="22"/>
      <c r="D317" s="161"/>
      <c r="E317" s="162"/>
      <c r="F317" s="163">
        <f>F312</f>
        <v>4946.6000000000004</v>
      </c>
      <c r="G317" s="4"/>
    </row>
    <row r="318" spans="1:7" s="1" customFormat="1" ht="12.75" customHeight="1" x14ac:dyDescent="0.2">
      <c r="A318" s="195"/>
      <c r="B318" s="187"/>
      <c r="C318" s="183"/>
      <c r="D318" s="184"/>
      <c r="E318" s="188"/>
      <c r="F318" s="152">
        <f>E318-D318+F317</f>
        <v>4946.6000000000004</v>
      </c>
      <c r="G318" s="4"/>
    </row>
    <row r="319" spans="1:7" s="1" customFormat="1" ht="12.75" customHeight="1" x14ac:dyDescent="0.2">
      <c r="A319" s="195"/>
      <c r="B319" s="187"/>
      <c r="C319" s="183"/>
      <c r="D319" s="184"/>
      <c r="E319" s="188"/>
      <c r="F319" s="152">
        <f t="shared" ref="F319:F328" si="0">E319-D319+F318</f>
        <v>4946.6000000000004</v>
      </c>
      <c r="G319" s="4"/>
    </row>
    <row r="320" spans="1:7" s="1" customFormat="1" ht="12.75" customHeight="1" x14ac:dyDescent="0.2">
      <c r="A320" s="195"/>
      <c r="B320" s="187"/>
      <c r="C320" s="183"/>
      <c r="D320" s="184"/>
      <c r="E320" s="188"/>
      <c r="F320" s="152">
        <f t="shared" si="0"/>
        <v>4946.6000000000004</v>
      </c>
      <c r="G320" s="4"/>
    </row>
    <row r="321" spans="1:7" s="1" customFormat="1" ht="12.75" customHeight="1" x14ac:dyDescent="0.2">
      <c r="A321" s="195"/>
      <c r="B321" s="187"/>
      <c r="C321" s="183"/>
      <c r="D321" s="184"/>
      <c r="E321" s="188"/>
      <c r="F321" s="152">
        <f t="shared" si="0"/>
        <v>4946.6000000000004</v>
      </c>
      <c r="G321" s="4"/>
    </row>
    <row r="322" spans="1:7" s="1" customFormat="1" ht="12.75" customHeight="1" x14ac:dyDescent="0.2">
      <c r="A322" s="195"/>
      <c r="B322" s="187"/>
      <c r="C322" s="183"/>
      <c r="D322" s="184"/>
      <c r="E322" s="188"/>
      <c r="F322" s="152">
        <f t="shared" si="0"/>
        <v>4946.6000000000004</v>
      </c>
      <c r="G322" s="4"/>
    </row>
    <row r="323" spans="1:7" s="1" customFormat="1" ht="12.75" customHeight="1" x14ac:dyDescent="0.2">
      <c r="A323" s="195"/>
      <c r="B323" s="187"/>
      <c r="C323" s="183"/>
      <c r="D323" s="184"/>
      <c r="E323" s="188"/>
      <c r="F323" s="152">
        <f t="shared" si="0"/>
        <v>4946.6000000000004</v>
      </c>
      <c r="G323" s="4"/>
    </row>
    <row r="324" spans="1:7" s="1" customFormat="1" ht="12.75" customHeight="1" x14ac:dyDescent="0.2">
      <c r="A324" s="195"/>
      <c r="B324" s="187"/>
      <c r="C324" s="183"/>
      <c r="D324" s="184"/>
      <c r="E324" s="188"/>
      <c r="F324" s="152">
        <f t="shared" si="0"/>
        <v>4946.6000000000004</v>
      </c>
      <c r="G324" s="4"/>
    </row>
    <row r="325" spans="1:7" s="1" customFormat="1" ht="12.75" customHeight="1" x14ac:dyDescent="0.2">
      <c r="A325" s="195"/>
      <c r="B325" s="187"/>
      <c r="C325" s="183"/>
      <c r="D325" s="184"/>
      <c r="E325" s="188"/>
      <c r="F325" s="152">
        <f t="shared" si="0"/>
        <v>4946.6000000000004</v>
      </c>
      <c r="G325" s="4"/>
    </row>
    <row r="326" spans="1:7" s="1" customFormat="1" ht="12.75" customHeight="1" x14ac:dyDescent="0.2">
      <c r="A326" s="195"/>
      <c r="B326" s="187"/>
      <c r="C326" s="183"/>
      <c r="D326" s="184"/>
      <c r="E326" s="188"/>
      <c r="F326" s="152">
        <f t="shared" si="0"/>
        <v>4946.6000000000004</v>
      </c>
      <c r="G326" s="4"/>
    </row>
    <row r="327" spans="1:7" x14ac:dyDescent="0.2">
      <c r="A327" s="195"/>
      <c r="B327" s="187"/>
      <c r="C327" s="183"/>
      <c r="D327" s="184"/>
      <c r="E327" s="185"/>
      <c r="F327" s="152">
        <f t="shared" si="0"/>
        <v>4946.6000000000004</v>
      </c>
    </row>
    <row r="328" spans="1:7" x14ac:dyDescent="0.2">
      <c r="A328" s="195"/>
      <c r="B328" s="187"/>
      <c r="C328" s="183"/>
      <c r="D328" s="184"/>
      <c r="E328" s="185"/>
      <c r="F328" s="152">
        <f t="shared" si="0"/>
        <v>4946.6000000000004</v>
      </c>
    </row>
    <row r="329" spans="1:7" s="13" customFormat="1" x14ac:dyDescent="0.2">
      <c r="A329" s="107"/>
      <c r="B329" s="30" t="s">
        <v>9</v>
      </c>
      <c r="C329" s="31"/>
      <c r="D329" s="153">
        <f>SUM(D318:D328)</f>
        <v>0</v>
      </c>
      <c r="E329" s="154">
        <f>SUM(E318:E328)</f>
        <v>0</v>
      </c>
      <c r="F329" s="152"/>
      <c r="G329" s="3"/>
    </row>
    <row r="330" spans="1:7" s="13" customFormat="1" x14ac:dyDescent="0.2">
      <c r="A330" s="27"/>
      <c r="B330" s="28"/>
      <c r="C330" s="8"/>
      <c r="D330" s="156"/>
      <c r="E330" s="157"/>
      <c r="F330" s="160"/>
      <c r="G330" s="3"/>
    </row>
    <row r="331" spans="1:7" s="34" customFormat="1" ht="15.75" x14ac:dyDescent="0.25">
      <c r="A331" s="27"/>
      <c r="B331" s="32"/>
      <c r="C331" s="26"/>
      <c r="D331" s="156"/>
      <c r="E331" s="157"/>
      <c r="F331" s="157"/>
      <c r="G331" s="33"/>
    </row>
    <row r="332" spans="1:7" ht="18" customHeight="1" x14ac:dyDescent="0.25">
      <c r="A332" s="253">
        <f>'Chart of Accounts'!A47</f>
        <v>5027</v>
      </c>
      <c r="B332" s="253" t="str">
        <f>'Chart of Accounts'!B47</f>
        <v>Expense 27</v>
      </c>
      <c r="C332" s="8"/>
      <c r="D332" s="156"/>
      <c r="E332" s="157"/>
      <c r="F332" s="160"/>
    </row>
    <row r="333" spans="1:7" s="1" customFormat="1" ht="18" customHeight="1" x14ac:dyDescent="0.2">
      <c r="A333" s="254"/>
      <c r="B333" s="74" t="s">
        <v>8</v>
      </c>
      <c r="C333" s="22"/>
      <c r="D333" s="161"/>
      <c r="E333" s="162"/>
      <c r="F333" s="163">
        <f>F328</f>
        <v>4946.6000000000004</v>
      </c>
      <c r="G333" s="4"/>
    </row>
    <row r="334" spans="1:7" s="1" customFormat="1" ht="12.75" customHeight="1" x14ac:dyDescent="0.2">
      <c r="A334" s="255"/>
      <c r="B334" s="187"/>
      <c r="C334" s="183"/>
      <c r="D334" s="184"/>
      <c r="E334" s="188"/>
      <c r="F334" s="152">
        <f>E334-D334+F333</f>
        <v>4946.6000000000004</v>
      </c>
      <c r="G334" s="4"/>
    </row>
    <row r="335" spans="1:7" s="1" customFormat="1" ht="12.75" customHeight="1" x14ac:dyDescent="0.2">
      <c r="A335" s="255"/>
      <c r="B335" s="187"/>
      <c r="C335" s="183"/>
      <c r="D335" s="184"/>
      <c r="E335" s="188"/>
      <c r="F335" s="152">
        <f>E335-D335+F334</f>
        <v>4946.6000000000004</v>
      </c>
      <c r="G335" s="4"/>
    </row>
    <row r="336" spans="1:7" ht="12.75" customHeight="1" x14ac:dyDescent="0.2">
      <c r="A336" s="255"/>
      <c r="B336" s="187"/>
      <c r="C336" s="183"/>
      <c r="D336" s="184"/>
      <c r="E336" s="185"/>
      <c r="F336" s="152">
        <f>E336-D336+F335</f>
        <v>4946.6000000000004</v>
      </c>
    </row>
    <row r="337" spans="1:7" ht="12.75" customHeight="1" x14ac:dyDescent="0.2">
      <c r="A337" s="255"/>
      <c r="B337" s="187"/>
      <c r="C337" s="183"/>
      <c r="D337" s="184"/>
      <c r="E337" s="185"/>
      <c r="F337" s="152">
        <f>E337-D337+F336</f>
        <v>4946.6000000000004</v>
      </c>
    </row>
    <row r="338" spans="1:7" s="13" customFormat="1" x14ac:dyDescent="0.2">
      <c r="A338" s="256"/>
      <c r="B338" s="30" t="s">
        <v>9</v>
      </c>
      <c r="C338" s="31"/>
      <c r="D338" s="153">
        <f>SUM(D334:D337)</f>
        <v>0</v>
      </c>
      <c r="E338" s="154">
        <f>SUM(E334:E337)</f>
        <v>0</v>
      </c>
      <c r="F338" s="152"/>
      <c r="G338" s="3"/>
    </row>
    <row r="339" spans="1:7" s="13" customFormat="1" x14ac:dyDescent="0.2">
      <c r="A339" s="27"/>
      <c r="B339" s="28"/>
      <c r="C339" s="8"/>
      <c r="D339" s="156"/>
      <c r="E339" s="157"/>
      <c r="F339" s="160"/>
      <c r="G339" s="3"/>
    </row>
    <row r="340" spans="1:7" s="13" customFormat="1" x14ac:dyDescent="0.2">
      <c r="A340" s="27"/>
      <c r="B340" s="28"/>
      <c r="C340" s="8"/>
      <c r="D340" s="156"/>
      <c r="E340" s="157"/>
      <c r="F340" s="160"/>
      <c r="G340" s="3"/>
    </row>
    <row r="341" spans="1:7" s="13" customFormat="1" ht="15.75" x14ac:dyDescent="0.25">
      <c r="A341" s="253">
        <f>'Chart of Accounts'!A48</f>
        <v>5028</v>
      </c>
      <c r="B341" s="253" t="str">
        <f>'Chart of Accounts'!B48</f>
        <v>Expense 28</v>
      </c>
      <c r="C341" s="8"/>
      <c r="D341" s="156"/>
      <c r="E341" s="157"/>
      <c r="F341" s="160"/>
      <c r="G341" s="3"/>
    </row>
    <row r="342" spans="1:7" s="13" customFormat="1" x14ac:dyDescent="0.2">
      <c r="A342" s="254"/>
      <c r="B342" s="74" t="s">
        <v>8</v>
      </c>
      <c r="C342" s="22"/>
      <c r="D342" s="161"/>
      <c r="E342" s="162"/>
      <c r="F342" s="163">
        <f>F337</f>
        <v>4946.6000000000004</v>
      </c>
      <c r="G342" s="3"/>
    </row>
    <row r="343" spans="1:7" s="13" customFormat="1" x14ac:dyDescent="0.2">
      <c r="A343" s="255"/>
      <c r="B343" s="187"/>
      <c r="C343" s="183"/>
      <c r="D343" s="184"/>
      <c r="E343" s="188"/>
      <c r="F343" s="152">
        <f>E343-D343+F342</f>
        <v>4946.6000000000004</v>
      </c>
      <c r="G343" s="3"/>
    </row>
    <row r="344" spans="1:7" s="13" customFormat="1" x14ac:dyDescent="0.2">
      <c r="A344" s="255"/>
      <c r="B344" s="187"/>
      <c r="C344" s="183"/>
      <c r="D344" s="184"/>
      <c r="E344" s="188"/>
      <c r="F344" s="152">
        <f>E344-D344+F343</f>
        <v>4946.6000000000004</v>
      </c>
      <c r="G344" s="3"/>
    </row>
    <row r="345" spans="1:7" s="13" customFormat="1" x14ac:dyDescent="0.2">
      <c r="A345" s="255"/>
      <c r="B345" s="187"/>
      <c r="C345" s="183"/>
      <c r="D345" s="184"/>
      <c r="E345" s="185"/>
      <c r="F345" s="152">
        <f>E345-D345+F344</f>
        <v>4946.6000000000004</v>
      </c>
      <c r="G345" s="3"/>
    </row>
    <row r="346" spans="1:7" s="13" customFormat="1" x14ac:dyDescent="0.2">
      <c r="A346" s="255"/>
      <c r="B346" s="187"/>
      <c r="C346" s="183"/>
      <c r="D346" s="184"/>
      <c r="E346" s="185"/>
      <c r="F346" s="152">
        <f>E346-D346+F345</f>
        <v>4946.6000000000004</v>
      </c>
      <c r="G346" s="3"/>
    </row>
    <row r="347" spans="1:7" s="13" customFormat="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4946.6000000000004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0</v>
      </c>
      <c r="E351" s="166">
        <f>E15+E24+E33+E42+E51+E60+E69+E78+E87+E97+E106+E115+E124+E133+E142+E151+E160+E169+E178+E187+E196+E205+E214+E223+E232+E241+E250+E259+E268+E277+E286+E295+E304+E313+E329+E338+E347</f>
        <v>0</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4946.6000000000004</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9" tint="-0.499984740745262"/>
    <pageSetUpPr fitToPage="1"/>
  </sheetPr>
  <dimension ref="A1:G60"/>
  <sheetViews>
    <sheetView topLeftCell="A3" workbookViewId="0">
      <selection activeCell="I21" sqref="I21"/>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53</v>
      </c>
      <c r="B4" s="461"/>
      <c r="C4" s="461"/>
      <c r="D4" s="276"/>
      <c r="E4" s="277">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Aug'!G55</f>
        <v>4946.6000000000022</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'GL-SEPT'!E15-'GL-SEPT'!D15</f>
        <v>0</v>
      </c>
      <c r="F11" s="127"/>
      <c r="G11" s="82"/>
    </row>
    <row r="12" spans="1:7" ht="14.25" x14ac:dyDescent="0.2">
      <c r="A12" s="67"/>
      <c r="B12" s="126">
        <f>'Chart of Accounts'!A7</f>
        <v>4002</v>
      </c>
      <c r="C12" s="126" t="str">
        <f>'Chart of Accounts'!B7</f>
        <v>Swag</v>
      </c>
      <c r="D12" s="127"/>
      <c r="E12" s="128">
        <f>'GL-SEPT'!E24-'GL-SEPT'!D24</f>
        <v>0</v>
      </c>
      <c r="F12" s="127"/>
      <c r="G12" s="82"/>
    </row>
    <row r="13" spans="1:7" ht="14.25" x14ac:dyDescent="0.2">
      <c r="A13" s="67"/>
      <c r="B13" s="126">
        <f>'Chart of Accounts'!A8</f>
        <v>4003</v>
      </c>
      <c r="C13" s="126" t="str">
        <f>'Chart of Accounts'!B8</f>
        <v>Party Revenue (Tickets, Raffles, etc.)</v>
      </c>
      <c r="D13" s="127"/>
      <c r="E13" s="128">
        <f>'GL-SEPT'!E33-'GL-SEPT'!D33</f>
        <v>0</v>
      </c>
      <c r="F13" s="127"/>
      <c r="G13" s="82"/>
    </row>
    <row r="14" spans="1:7" ht="14.25" x14ac:dyDescent="0.2">
      <c r="A14" s="67"/>
      <c r="B14" s="126">
        <f>'Chart of Accounts'!A9</f>
        <v>4004</v>
      </c>
      <c r="C14" s="126" t="str">
        <f>'Chart of Accounts'!B9</f>
        <v>Income 4</v>
      </c>
      <c r="D14" s="127"/>
      <c r="E14" s="128">
        <f>'GL-SEPT'!E42-'GL-SEPT'!D42</f>
        <v>0</v>
      </c>
      <c r="F14" s="127"/>
      <c r="G14" s="82"/>
    </row>
    <row r="15" spans="1:7" ht="14.25" x14ac:dyDescent="0.2">
      <c r="A15" s="67"/>
      <c r="B15" s="126">
        <f>'Chart of Accounts'!A10</f>
        <v>4005</v>
      </c>
      <c r="C15" s="126" t="str">
        <f>'Chart of Accounts'!B10</f>
        <v>Income 5</v>
      </c>
      <c r="D15" s="127"/>
      <c r="E15" s="128">
        <f>'GL-SEPT'!E51-'GL-SEPT'!D51</f>
        <v>0</v>
      </c>
      <c r="F15" s="127"/>
      <c r="G15" s="82"/>
    </row>
    <row r="16" spans="1:7" ht="14.25" x14ac:dyDescent="0.2">
      <c r="A16" s="67"/>
      <c r="B16" s="126">
        <f>'Chart of Accounts'!A11</f>
        <v>4006</v>
      </c>
      <c r="C16" s="126" t="str">
        <f>'Chart of Accounts'!B11</f>
        <v>Income 6</v>
      </c>
      <c r="D16" s="127"/>
      <c r="E16" s="128">
        <f>'GL-SEPT'!E60-'GL-SEPT'!D60</f>
        <v>0</v>
      </c>
      <c r="F16" s="127"/>
      <c r="G16" s="82"/>
    </row>
    <row r="17" spans="1:7" ht="14.25" x14ac:dyDescent="0.2">
      <c r="A17" s="67"/>
      <c r="B17" s="126">
        <f>'Chart of Accounts'!A12</f>
        <v>4007</v>
      </c>
      <c r="C17" s="126" t="str">
        <f>'Chart of Accounts'!B12</f>
        <v>Income 7</v>
      </c>
      <c r="D17" s="127"/>
      <c r="E17" s="128">
        <f>'GL-SEPT'!E69-'GL-SEPT'!D69</f>
        <v>0</v>
      </c>
      <c r="F17" s="127"/>
      <c r="G17" s="82"/>
    </row>
    <row r="18" spans="1:7" ht="14.25" x14ac:dyDescent="0.2">
      <c r="A18" s="67"/>
      <c r="B18" s="126">
        <f>'Chart of Accounts'!A13</f>
        <v>4008</v>
      </c>
      <c r="C18" s="126" t="str">
        <f>'Chart of Accounts'!B13</f>
        <v>Income 8</v>
      </c>
      <c r="D18" s="127"/>
      <c r="E18" s="128">
        <f>'GL-SEPT'!E78-'GL-SEPT'!D78</f>
        <v>0</v>
      </c>
      <c r="F18" s="127"/>
      <c r="G18" s="82"/>
    </row>
    <row r="19" spans="1:7" ht="14.25" x14ac:dyDescent="0.2">
      <c r="A19" s="67"/>
      <c r="B19" s="126">
        <f>'Chart of Accounts'!A14</f>
        <v>4009</v>
      </c>
      <c r="C19" s="126" t="str">
        <f>'Chart of Accounts'!B14</f>
        <v>Income 9</v>
      </c>
      <c r="D19" s="127"/>
      <c r="E19" s="128">
        <f>'GL-SEPT'!E87-'GL-SEPT'!D87</f>
        <v>0</v>
      </c>
      <c r="F19" s="127"/>
      <c r="G19" s="82"/>
    </row>
    <row r="20" spans="1:7" ht="15.75" x14ac:dyDescent="0.25">
      <c r="A20" s="67"/>
      <c r="B20" s="129"/>
      <c r="C20" s="130" t="s">
        <v>6</v>
      </c>
      <c r="D20" s="131"/>
      <c r="E20" s="132"/>
      <c r="F20" s="129"/>
      <c r="G20" s="133">
        <f>SUM(E11:E19)</f>
        <v>0</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'GL-SEPT'!D97-'GL-SEPT'!E97</f>
        <v>0</v>
      </c>
      <c r="F23" s="124"/>
      <c r="G23" s="136"/>
    </row>
    <row r="24" spans="1:7" ht="14.25" x14ac:dyDescent="0.2">
      <c r="A24" s="67"/>
      <c r="B24" s="127">
        <f>'Chart of Accounts'!A19</f>
        <v>5002</v>
      </c>
      <c r="C24" s="127" t="str">
        <f>'Chart of Accounts'!B19</f>
        <v>International Dues</v>
      </c>
      <c r="D24" s="137"/>
      <c r="E24" s="128">
        <f>'GL-SEPT'!D106-'GL-SEPT'!E106</f>
        <v>0</v>
      </c>
      <c r="F24" s="124"/>
      <c r="G24" s="136"/>
    </row>
    <row r="25" spans="1:7" ht="14.25" x14ac:dyDescent="0.2">
      <c r="A25" s="67"/>
      <c r="B25" s="127">
        <f>'Chart of Accounts'!A20</f>
        <v>5003</v>
      </c>
      <c r="C25" s="127" t="str">
        <f>'Chart of Accounts'!B20</f>
        <v>Web Site</v>
      </c>
      <c r="D25" s="137"/>
      <c r="E25" s="128">
        <f>'GL-SEPT'!D115-'GL-SEPT'!E115</f>
        <v>0</v>
      </c>
      <c r="F25" s="124"/>
      <c r="G25" s="136"/>
    </row>
    <row r="26" spans="1:7" ht="14.25" x14ac:dyDescent="0.2">
      <c r="A26" s="67"/>
      <c r="B26" s="127">
        <f>'Chart of Accounts'!A21</f>
        <v>5004</v>
      </c>
      <c r="C26" s="127" t="str">
        <f>'Chart of Accounts'!B21</f>
        <v>P.O. Box</v>
      </c>
      <c r="D26" s="137"/>
      <c r="E26" s="128">
        <f>'GL-SEPT'!D124-'GL-SEPT'!E124</f>
        <v>0</v>
      </c>
      <c r="F26" s="124"/>
      <c r="G26" s="136"/>
    </row>
    <row r="27" spans="1:7" ht="14.25" x14ac:dyDescent="0.2">
      <c r="A27" s="67"/>
      <c r="B27" s="127">
        <f>'Chart of Accounts'!A22</f>
        <v>5005</v>
      </c>
      <c r="C27" s="127" t="str">
        <f>'Chart of Accounts'!B22</f>
        <v>Charitable Giving</v>
      </c>
      <c r="D27" s="137"/>
      <c r="E27" s="128">
        <f>'GL-SEPT'!D133-'GL-SEPT'!E133</f>
        <v>0</v>
      </c>
      <c r="F27" s="124"/>
      <c r="G27" s="136"/>
    </row>
    <row r="28" spans="1:7" ht="14.25" x14ac:dyDescent="0.2">
      <c r="A28" s="67"/>
      <c r="B28" s="127">
        <f>'Chart of Accounts'!A23</f>
        <v>5006</v>
      </c>
      <c r="C28" s="127" t="str">
        <f>'Chart of Accounts'!B23</f>
        <v>Run Expenses</v>
      </c>
      <c r="D28" s="137"/>
      <c r="E28" s="128">
        <f>'GL-SEPT'!D142-'GL-SEPT'!E142</f>
        <v>0</v>
      </c>
      <c r="F28" s="124"/>
      <c r="G28" s="136"/>
    </row>
    <row r="29" spans="1:7" ht="14.25" x14ac:dyDescent="0.2">
      <c r="A29" s="67"/>
      <c r="B29" s="127">
        <f>'Chart of Accounts'!A24</f>
        <v>5007</v>
      </c>
      <c r="C29" s="127" t="str">
        <f>'Chart of Accounts'!B24</f>
        <v>Shane Smith</v>
      </c>
      <c r="D29" s="137"/>
      <c r="E29" s="128">
        <f>'GL-SEPT'!D151-'GL-SEPT'!E151</f>
        <v>0</v>
      </c>
      <c r="F29" s="124"/>
      <c r="G29" s="136"/>
    </row>
    <row r="30" spans="1:7" ht="14.25" x14ac:dyDescent="0.2">
      <c r="A30" s="67"/>
      <c r="B30" s="127">
        <f>'Chart of Accounts'!A25</f>
        <v>5008</v>
      </c>
      <c r="C30" s="127" t="str">
        <f>'Chart of Accounts'!B25</f>
        <v>Chapter Party</v>
      </c>
      <c r="D30" s="137"/>
      <c r="E30" s="128">
        <f>'GL-SEPT'!D160-'GL-SEPT'!E160</f>
        <v>0</v>
      </c>
      <c r="F30" s="124"/>
      <c r="G30" s="136"/>
    </row>
    <row r="31" spans="1:7" ht="14.25" x14ac:dyDescent="0.2">
      <c r="A31" s="67"/>
      <c r="B31" s="127">
        <f>'Chart of Accounts'!A26</f>
        <v>5009</v>
      </c>
      <c r="C31" s="127" t="str">
        <f>'Chart of Accounts'!B26</f>
        <v>NY State Party</v>
      </c>
      <c r="D31" s="137"/>
      <c r="E31" s="128">
        <f>'GL-SEPT'!D169-'GL-SEPT'!E169</f>
        <v>0</v>
      </c>
      <c r="F31" s="124"/>
      <c r="G31" s="136"/>
    </row>
    <row r="32" spans="1:7" ht="14.25" x14ac:dyDescent="0.2">
      <c r="A32" s="67"/>
      <c r="B32" s="127">
        <f>'Chart of Accounts'!A28</f>
        <v>5010</v>
      </c>
      <c r="C32" s="127" t="str">
        <f>'Chart of Accounts'!B28</f>
        <v>Expense 10</v>
      </c>
      <c r="D32" s="137"/>
      <c r="E32" s="128">
        <f>'GL-SEPT'!D178-'GL-SEPT'!E178</f>
        <v>0</v>
      </c>
      <c r="F32" s="124"/>
      <c r="G32" s="136"/>
    </row>
    <row r="33" spans="1:7" ht="14.25" x14ac:dyDescent="0.2">
      <c r="A33" s="67"/>
      <c r="B33" s="127">
        <f>'Chart of Accounts'!A29</f>
        <v>5011</v>
      </c>
      <c r="C33" s="127" t="str">
        <f>'Chart of Accounts'!B29</f>
        <v>Expense 11</v>
      </c>
      <c r="D33" s="137"/>
      <c r="E33" s="128">
        <f>'GL-SEPT'!D187-'GL-SEPT'!E187</f>
        <v>0</v>
      </c>
      <c r="F33" s="124"/>
      <c r="G33" s="136"/>
    </row>
    <row r="34" spans="1:7" ht="14.25" x14ac:dyDescent="0.2">
      <c r="A34" s="67"/>
      <c r="B34" s="127">
        <f>'Chart of Accounts'!A30</f>
        <v>5012</v>
      </c>
      <c r="C34" s="127" t="str">
        <f>'Chart of Accounts'!B30</f>
        <v>Expense 12</v>
      </c>
      <c r="D34" s="137"/>
      <c r="E34" s="128">
        <f>'GL-SEPT'!D196-'GL-SEPT'!E196</f>
        <v>0</v>
      </c>
      <c r="F34" s="124"/>
      <c r="G34" s="136"/>
    </row>
    <row r="35" spans="1:7" ht="14.25" x14ac:dyDescent="0.2">
      <c r="A35" s="67"/>
      <c r="B35" s="127">
        <f>'Chart of Accounts'!A31</f>
        <v>5013</v>
      </c>
      <c r="C35" s="127" t="str">
        <f>'Chart of Accounts'!B31</f>
        <v>Expense 13</v>
      </c>
      <c r="D35" s="137"/>
      <c r="E35" s="128">
        <f>'GL-SEPT'!D205-'GL-SEPT'!E205</f>
        <v>0</v>
      </c>
      <c r="F35" s="124"/>
      <c r="G35" s="136"/>
    </row>
    <row r="36" spans="1:7" ht="14.25" x14ac:dyDescent="0.2">
      <c r="A36" s="67"/>
      <c r="B36" s="127">
        <f>'Chart of Accounts'!A33</f>
        <v>5014</v>
      </c>
      <c r="C36" s="127" t="str">
        <f>'Chart of Accounts'!B33</f>
        <v>Expense 14</v>
      </c>
      <c r="D36" s="137"/>
      <c r="E36" s="128">
        <f>'GL-SEPT'!D214-'GL-SEPT'!E214</f>
        <v>0</v>
      </c>
      <c r="F36" s="124"/>
      <c r="G36" s="136"/>
    </row>
    <row r="37" spans="1:7" ht="14.25" x14ac:dyDescent="0.2">
      <c r="A37" s="67"/>
      <c r="B37" s="127">
        <f>'Chart of Accounts'!A34</f>
        <v>5015</v>
      </c>
      <c r="C37" s="127" t="str">
        <f>'Chart of Accounts'!B34</f>
        <v>Expense 15</v>
      </c>
      <c r="D37" s="137"/>
      <c r="E37" s="128">
        <f>'GL-SEPT'!D223-'GL-SEPT'!E223</f>
        <v>0</v>
      </c>
      <c r="F37" s="124"/>
      <c r="G37" s="136"/>
    </row>
    <row r="38" spans="1:7" ht="14.25" x14ac:dyDescent="0.2">
      <c r="A38" s="67"/>
      <c r="B38" s="127">
        <f>'Chart of Accounts'!A35</f>
        <v>5016</v>
      </c>
      <c r="C38" s="127" t="str">
        <f>'Chart of Accounts'!B35</f>
        <v>Expense 16</v>
      </c>
      <c r="D38" s="137"/>
      <c r="E38" s="128">
        <f>'GL-SEPT'!D232-'GL-SEPT'!E232</f>
        <v>0</v>
      </c>
      <c r="F38" s="124"/>
      <c r="G38" s="136"/>
    </row>
    <row r="39" spans="1:7" ht="14.25" x14ac:dyDescent="0.2">
      <c r="A39" s="67"/>
      <c r="B39" s="127">
        <f>'Chart of Accounts'!A36</f>
        <v>5017</v>
      </c>
      <c r="C39" s="127" t="str">
        <f>'Chart of Accounts'!B36</f>
        <v>Expense 17</v>
      </c>
      <c r="D39" s="137"/>
      <c r="E39" s="128">
        <f>'GL-SEPT'!D241-'GL-SEPT'!E241</f>
        <v>0</v>
      </c>
      <c r="F39" s="124"/>
      <c r="G39" s="136"/>
    </row>
    <row r="40" spans="1:7" ht="14.25" x14ac:dyDescent="0.2">
      <c r="A40" s="67"/>
      <c r="B40" s="127">
        <f>'Chart of Accounts'!A38</f>
        <v>5018</v>
      </c>
      <c r="C40" s="127" t="str">
        <f>'Chart of Accounts'!B38</f>
        <v>Expense 18</v>
      </c>
      <c r="D40" s="137"/>
      <c r="E40" s="128">
        <f>'GL-SEPT'!D250-'GL-SEPT'!E250</f>
        <v>0</v>
      </c>
      <c r="F40" s="124"/>
      <c r="G40" s="136"/>
    </row>
    <row r="41" spans="1:7" ht="14.25" x14ac:dyDescent="0.2">
      <c r="A41" s="67"/>
      <c r="B41" s="127">
        <f>'Chart of Accounts'!A39</f>
        <v>5019</v>
      </c>
      <c r="C41" s="127" t="str">
        <f>'Chart of Accounts'!B39</f>
        <v>Expense 19</v>
      </c>
      <c r="D41" s="137"/>
      <c r="E41" s="128">
        <f>'GL-SEPT'!D259-'GL-SEPT'!E259</f>
        <v>0</v>
      </c>
      <c r="F41" s="124"/>
      <c r="G41" s="136"/>
    </row>
    <row r="42" spans="1:7" ht="14.25" x14ac:dyDescent="0.2">
      <c r="A42" s="67"/>
      <c r="B42" s="127">
        <f>'Chart of Accounts'!A40</f>
        <v>5020</v>
      </c>
      <c r="C42" s="127" t="str">
        <f>'Chart of Accounts'!B40</f>
        <v>Expense 20</v>
      </c>
      <c r="D42" s="137"/>
      <c r="E42" s="128">
        <f>'GL-SEPT'!D268-'GL-SEPT'!E268</f>
        <v>0</v>
      </c>
      <c r="F42" s="124"/>
      <c r="G42" s="136"/>
    </row>
    <row r="43" spans="1:7" ht="14.25" x14ac:dyDescent="0.2">
      <c r="A43" s="67"/>
      <c r="B43" s="127">
        <f>'Chart of Accounts'!A41</f>
        <v>5021</v>
      </c>
      <c r="C43" s="127" t="str">
        <f>'Chart of Accounts'!B41</f>
        <v>Expense 21</v>
      </c>
      <c r="D43" s="137"/>
      <c r="E43" s="128">
        <f>'GL-SEPT'!D277-'GL-SEPT'!E277</f>
        <v>0</v>
      </c>
      <c r="F43" s="124"/>
      <c r="G43" s="136"/>
    </row>
    <row r="44" spans="1:7" ht="14.25" x14ac:dyDescent="0.2">
      <c r="A44" s="67"/>
      <c r="B44" s="127">
        <f>'Chart of Accounts'!A42</f>
        <v>5022</v>
      </c>
      <c r="C44" s="127" t="str">
        <f>'Chart of Accounts'!B42</f>
        <v>Expense 22</v>
      </c>
      <c r="D44" s="137"/>
      <c r="E44" s="128">
        <f>'GL-SEPT'!D286-'GL-SEPT'!E286</f>
        <v>0</v>
      </c>
      <c r="F44" s="124"/>
      <c r="G44" s="136"/>
    </row>
    <row r="45" spans="1:7" ht="14.25" x14ac:dyDescent="0.2">
      <c r="A45" s="67"/>
      <c r="B45" s="127">
        <f>'Chart of Accounts'!A43</f>
        <v>5023</v>
      </c>
      <c r="C45" s="127" t="str">
        <f>'Chart of Accounts'!B43</f>
        <v>Expense 23</v>
      </c>
      <c r="D45" s="137"/>
      <c r="E45" s="128">
        <f>'GL-SEPT'!D295-'GL-SEPT'!E295</f>
        <v>0</v>
      </c>
      <c r="F45" s="124"/>
      <c r="G45" s="136"/>
    </row>
    <row r="46" spans="1:7" ht="14.25" x14ac:dyDescent="0.2">
      <c r="A46" s="67"/>
      <c r="B46" s="127">
        <f>'Chart of Accounts'!A44</f>
        <v>5024</v>
      </c>
      <c r="C46" s="127" t="str">
        <f>'Chart of Accounts'!B44</f>
        <v>Expense 24</v>
      </c>
      <c r="D46" s="137"/>
      <c r="E46" s="128">
        <f>'GL-SEPT'!D304-'GL-SEPT'!E304</f>
        <v>0</v>
      </c>
      <c r="F46" s="124"/>
      <c r="G46" s="136"/>
    </row>
    <row r="47" spans="1:7" ht="14.25" x14ac:dyDescent="0.2">
      <c r="A47" s="67"/>
      <c r="B47" s="127">
        <f>'Chart of Accounts'!A45</f>
        <v>5025</v>
      </c>
      <c r="C47" s="127" t="str">
        <f>'Chart of Accounts'!B45</f>
        <v>Expense 25</v>
      </c>
      <c r="D47" s="137"/>
      <c r="E47" s="128">
        <f>'GL-SEPT'!D313-'GL-SEPT'!E313</f>
        <v>0</v>
      </c>
      <c r="F47" s="124"/>
      <c r="G47" s="136"/>
    </row>
    <row r="48" spans="1:7" ht="14.25" x14ac:dyDescent="0.2">
      <c r="A48" s="67"/>
      <c r="B48" s="127">
        <f>'Chart of Accounts'!A46</f>
        <v>5026</v>
      </c>
      <c r="C48" s="127" t="str">
        <f>'Chart of Accounts'!B46</f>
        <v>Expense 26</v>
      </c>
      <c r="D48" s="137"/>
      <c r="E48" s="128">
        <f>'GL-SEPT'!D329-'GL-SEPT'!E329</f>
        <v>0</v>
      </c>
      <c r="F48" s="124"/>
      <c r="G48" s="136"/>
    </row>
    <row r="49" spans="1:7" ht="14.25" x14ac:dyDescent="0.2">
      <c r="A49" s="67"/>
      <c r="B49" s="127">
        <f>'Chart of Accounts'!A47</f>
        <v>5027</v>
      </c>
      <c r="C49" s="127" t="str">
        <f>'Chart of Accounts'!B47</f>
        <v>Expense 27</v>
      </c>
      <c r="D49" s="137"/>
      <c r="E49" s="128">
        <f>'GL-SEPT'!D338-'GL-SEPT'!E338</f>
        <v>0</v>
      </c>
      <c r="F49" s="124"/>
      <c r="G49" s="136"/>
    </row>
    <row r="50" spans="1:7" ht="14.25" x14ac:dyDescent="0.2">
      <c r="A50" s="67"/>
      <c r="B50" s="127">
        <f>'Chart of Accounts'!A48</f>
        <v>5028</v>
      </c>
      <c r="C50" s="127" t="str">
        <f>'Chart of Accounts'!B48</f>
        <v>Expense 28</v>
      </c>
      <c r="D50" s="137"/>
      <c r="E50" s="128">
        <f>'GL-SEPT'!D347-'GL-SEPT'!E347</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0</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C4"/>
  </mergeCells>
  <pageMargins left="0.75" right="0.75" top="1" bottom="1" header="0.5" footer="0.5"/>
  <pageSetup scale="78" orientation="portrait" horizontalDpi="4294967293"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8">
    <tabColor rgb="FF92D050"/>
    <pageSetUpPr fitToPage="1"/>
  </sheetPr>
  <dimension ref="A1:G60"/>
  <sheetViews>
    <sheetView workbookViewId="0">
      <selection activeCell="K9" sqref="K9"/>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2" t="s">
        <v>41</v>
      </c>
      <c r="B4" s="462"/>
      <c r="C4" s="462"/>
      <c r="D4" s="462"/>
      <c r="E4" s="462"/>
      <c r="F4" s="462"/>
      <c r="G4" s="462"/>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Jan'!G8</f>
        <v>5043.6000000000004</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'P&amp;L 2nd QTR YTD'!E11+'P&amp;L July '!E11+'P&amp;L Aug'!E11+'P&amp;L Sept '!E11</f>
        <v>728.27</v>
      </c>
      <c r="F11" s="127"/>
      <c r="G11" s="82"/>
    </row>
    <row r="12" spans="1:7" ht="14.25" x14ac:dyDescent="0.2">
      <c r="A12" s="67"/>
      <c r="B12" s="126">
        <f>'Chart of Accounts'!A7</f>
        <v>4002</v>
      </c>
      <c r="C12" s="126" t="str">
        <f>'Chart of Accounts'!B7</f>
        <v>Swag</v>
      </c>
      <c r="D12" s="127"/>
      <c r="E12" s="128">
        <f>'P&amp;L 2nd QTR YTD'!E12+'P&amp;L July '!E12+'P&amp;L Aug'!E12+'P&amp;L Sept '!E12</f>
        <v>274.3599999999999</v>
      </c>
      <c r="F12" s="127"/>
      <c r="G12" s="82"/>
    </row>
    <row r="13" spans="1:7" ht="14.25" x14ac:dyDescent="0.2">
      <c r="A13" s="67"/>
      <c r="B13" s="126">
        <f>'Chart of Accounts'!A8</f>
        <v>4003</v>
      </c>
      <c r="C13" s="126" t="str">
        <f>'Chart of Accounts'!B8</f>
        <v>Party Revenue (Tickets, Raffles, etc.)</v>
      </c>
      <c r="D13" s="127"/>
      <c r="E13" s="128">
        <f>'P&amp;L 2nd QTR YTD'!E13+'P&amp;L July '!E13+'P&amp;L Aug'!E13+'P&amp;L Sept '!E13</f>
        <v>-56.73</v>
      </c>
      <c r="F13" s="127"/>
      <c r="G13" s="82"/>
    </row>
    <row r="14" spans="1:7" ht="14.25" x14ac:dyDescent="0.2">
      <c r="A14" s="67"/>
      <c r="B14" s="126">
        <f>'Chart of Accounts'!A9</f>
        <v>4004</v>
      </c>
      <c r="C14" s="126" t="str">
        <f>'Chart of Accounts'!B9</f>
        <v>Income 4</v>
      </c>
      <c r="D14" s="127"/>
      <c r="E14" s="128">
        <f>'P&amp;L 2nd QTR YTD'!E14+'P&amp;L July '!E14+'P&amp;L Aug'!E14+'P&amp;L Sept '!E14</f>
        <v>0</v>
      </c>
      <c r="F14" s="127"/>
      <c r="G14" s="82"/>
    </row>
    <row r="15" spans="1:7" ht="14.25" x14ac:dyDescent="0.2">
      <c r="A15" s="67"/>
      <c r="B15" s="126">
        <f>'Chart of Accounts'!A10</f>
        <v>4005</v>
      </c>
      <c r="C15" s="126" t="str">
        <f>'Chart of Accounts'!B10</f>
        <v>Income 5</v>
      </c>
      <c r="D15" s="127"/>
      <c r="E15" s="128">
        <f>'P&amp;L 2nd QTR YTD'!E15+'P&amp;L July '!E15+'P&amp;L Aug'!E15+'P&amp;L Sept '!E15</f>
        <v>0</v>
      </c>
      <c r="F15" s="127"/>
      <c r="G15" s="82"/>
    </row>
    <row r="16" spans="1:7" ht="14.25" x14ac:dyDescent="0.2">
      <c r="A16" s="67"/>
      <c r="B16" s="126">
        <f>'Chart of Accounts'!A11</f>
        <v>4006</v>
      </c>
      <c r="C16" s="126" t="str">
        <f>'Chart of Accounts'!B11</f>
        <v>Income 6</v>
      </c>
      <c r="D16" s="127"/>
      <c r="E16" s="128">
        <f>'P&amp;L 2nd QTR YTD'!E16+'P&amp;L July '!E16+'P&amp;L Aug'!E16+'P&amp;L Sept '!E16</f>
        <v>0</v>
      </c>
      <c r="F16" s="127"/>
      <c r="G16" s="82"/>
    </row>
    <row r="17" spans="1:7" ht="14.25" x14ac:dyDescent="0.2">
      <c r="A17" s="67"/>
      <c r="B17" s="126">
        <f>'Chart of Accounts'!A12</f>
        <v>4007</v>
      </c>
      <c r="C17" s="126" t="str">
        <f>'Chart of Accounts'!B12</f>
        <v>Income 7</v>
      </c>
      <c r="D17" s="127"/>
      <c r="E17" s="128">
        <f>'P&amp;L 2nd QTR YTD'!E17+'P&amp;L July '!E17+'P&amp;L Aug'!E17+'P&amp;L Sept '!E17</f>
        <v>0</v>
      </c>
      <c r="F17" s="127"/>
      <c r="G17" s="82"/>
    </row>
    <row r="18" spans="1:7" ht="14.25" x14ac:dyDescent="0.2">
      <c r="A18" s="67"/>
      <c r="B18" s="126">
        <f>'Chart of Accounts'!A13</f>
        <v>4008</v>
      </c>
      <c r="C18" s="126" t="str">
        <f>'Chart of Accounts'!B13</f>
        <v>Income 8</v>
      </c>
      <c r="D18" s="127"/>
      <c r="E18" s="128">
        <f>'P&amp;L 2nd QTR YTD'!E18+'P&amp;L July '!E18+'P&amp;L Aug'!E18+'P&amp;L Sept '!E18</f>
        <v>0</v>
      </c>
      <c r="F18" s="127"/>
      <c r="G18" s="82"/>
    </row>
    <row r="19" spans="1:7" ht="14.25" x14ac:dyDescent="0.2">
      <c r="A19" s="67"/>
      <c r="B19" s="126">
        <f>'Chart of Accounts'!A14</f>
        <v>4009</v>
      </c>
      <c r="C19" s="126" t="str">
        <f>'Chart of Accounts'!B14</f>
        <v>Income 9</v>
      </c>
      <c r="D19" s="127"/>
      <c r="E19" s="128">
        <f>'P&amp;L 2nd QTR YTD'!E19+'P&amp;L July '!E19+'P&amp;L Aug'!E19+'P&amp;L Sept '!E19</f>
        <v>0</v>
      </c>
      <c r="F19" s="127"/>
      <c r="G19" s="82"/>
    </row>
    <row r="20" spans="1:7" ht="15.75" x14ac:dyDescent="0.25">
      <c r="A20" s="67"/>
      <c r="B20" s="129"/>
      <c r="C20" s="130" t="s">
        <v>6</v>
      </c>
      <c r="D20" s="131"/>
      <c r="E20" s="132"/>
      <c r="F20" s="129"/>
      <c r="G20" s="133">
        <f>SUM(E11:E19)</f>
        <v>945.89999999999986</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'P&amp;L 2nd QTR YTD'!E23+'P&amp;L July '!E23+'P&amp;L Aug'!E23+'P&amp;L Sept '!E23</f>
        <v>31.430000000000003</v>
      </c>
      <c r="F23" s="124"/>
      <c r="G23" s="136"/>
    </row>
    <row r="24" spans="1:7" ht="14.25" x14ac:dyDescent="0.2">
      <c r="A24" s="67"/>
      <c r="B24" s="127">
        <f>'Chart of Accounts'!A19</f>
        <v>5002</v>
      </c>
      <c r="C24" s="127" t="str">
        <f>'Chart of Accounts'!B19</f>
        <v>International Dues</v>
      </c>
      <c r="D24" s="137"/>
      <c r="E24" s="128">
        <f>'P&amp;L 2nd QTR YTD'!E24+'P&amp;L July '!E24+'P&amp;L Aug'!E24+'P&amp;L Sept '!E24</f>
        <v>432</v>
      </c>
      <c r="F24" s="124"/>
      <c r="G24" s="136"/>
    </row>
    <row r="25" spans="1:7" ht="14.25" x14ac:dyDescent="0.2">
      <c r="A25" s="67"/>
      <c r="B25" s="127">
        <f>'Chart of Accounts'!A20</f>
        <v>5003</v>
      </c>
      <c r="C25" s="127" t="str">
        <f>'Chart of Accounts'!B20</f>
        <v>Web Site</v>
      </c>
      <c r="D25" s="137"/>
      <c r="E25" s="128">
        <f>'P&amp;L 2nd QTR YTD'!E25+'P&amp;L July '!E25+'P&amp;L Aug'!E25+'P&amp;L Sept '!E25</f>
        <v>106.9</v>
      </c>
      <c r="F25" s="124"/>
      <c r="G25" s="136"/>
    </row>
    <row r="26" spans="1:7" ht="14.25" x14ac:dyDescent="0.2">
      <c r="A26" s="67"/>
      <c r="B26" s="127">
        <f>'Chart of Accounts'!A21</f>
        <v>5004</v>
      </c>
      <c r="C26" s="127" t="str">
        <f>'Chart of Accounts'!B21</f>
        <v>P.O. Box</v>
      </c>
      <c r="D26" s="137"/>
      <c r="E26" s="128">
        <f>'P&amp;L 2nd QTR YTD'!E26+'P&amp;L July '!E26+'P&amp;L Aug'!E26+'P&amp;L Sept '!E26</f>
        <v>172.57</v>
      </c>
      <c r="F26" s="124"/>
      <c r="G26" s="136"/>
    </row>
    <row r="27" spans="1:7" ht="14.25" x14ac:dyDescent="0.2">
      <c r="A27" s="67"/>
      <c r="B27" s="127">
        <f>'Chart of Accounts'!A22</f>
        <v>5005</v>
      </c>
      <c r="C27" s="127" t="str">
        <f>'Chart of Accounts'!B22</f>
        <v>Charitable Giving</v>
      </c>
      <c r="D27" s="137"/>
      <c r="E27" s="128">
        <f>'P&amp;L 2nd QTR YTD'!E27+'P&amp;L July '!E27+'P&amp;L Aug'!E27+'P&amp;L Sept '!E27</f>
        <v>300</v>
      </c>
      <c r="F27" s="124"/>
      <c r="G27" s="136"/>
    </row>
    <row r="28" spans="1:7" ht="14.25" x14ac:dyDescent="0.2">
      <c r="A28" s="67"/>
      <c r="B28" s="127">
        <f>'Chart of Accounts'!A23</f>
        <v>5006</v>
      </c>
      <c r="C28" s="127" t="str">
        <f>'Chart of Accounts'!B23</f>
        <v>Run Expenses</v>
      </c>
      <c r="D28" s="137"/>
      <c r="E28" s="128">
        <f>'P&amp;L 2nd QTR YTD'!E28+'P&amp;L July '!E28+'P&amp;L Aug'!E28+'P&amp;L Sept '!E28</f>
        <v>0</v>
      </c>
      <c r="F28" s="124"/>
      <c r="G28" s="136"/>
    </row>
    <row r="29" spans="1:7" ht="14.25" x14ac:dyDescent="0.2">
      <c r="A29" s="67"/>
      <c r="B29" s="127">
        <f>'Chart of Accounts'!A24</f>
        <v>5007</v>
      </c>
      <c r="C29" s="127" t="str">
        <f>'Chart of Accounts'!B24</f>
        <v>Shane Smith</v>
      </c>
      <c r="D29" s="137"/>
      <c r="E29" s="128">
        <f>'P&amp;L 2nd QTR YTD'!E29+'P&amp;L July '!E29+'P&amp;L Aug'!E29+'P&amp;L Sept '!E29</f>
        <v>0</v>
      </c>
      <c r="F29" s="124"/>
      <c r="G29" s="136"/>
    </row>
    <row r="30" spans="1:7" ht="14.25" x14ac:dyDescent="0.2">
      <c r="A30" s="67"/>
      <c r="B30" s="127">
        <f>'Chart of Accounts'!A25</f>
        <v>5008</v>
      </c>
      <c r="C30" s="127" t="str">
        <f>'Chart of Accounts'!B25</f>
        <v>Chapter Party</v>
      </c>
      <c r="D30" s="137"/>
      <c r="E30" s="128">
        <f>'P&amp;L 2nd QTR YTD'!E30+'P&amp;L July '!E30+'P&amp;L Aug'!E30+'P&amp;L Sept '!E30</f>
        <v>0</v>
      </c>
      <c r="F30" s="124"/>
      <c r="G30" s="136"/>
    </row>
    <row r="31" spans="1:7" ht="14.25" x14ac:dyDescent="0.2">
      <c r="A31" s="67"/>
      <c r="B31" s="127">
        <f>'Chart of Accounts'!A26</f>
        <v>5009</v>
      </c>
      <c r="C31" s="127" t="str">
        <f>'Chart of Accounts'!B26</f>
        <v>NY State Party</v>
      </c>
      <c r="D31" s="137"/>
      <c r="E31" s="128">
        <f>'P&amp;L 2nd QTR YTD'!E31+'P&amp;L July '!E31+'P&amp;L Aug'!E31+'P&amp;L Sept '!E31</f>
        <v>0</v>
      </c>
      <c r="F31" s="124"/>
      <c r="G31" s="136"/>
    </row>
    <row r="32" spans="1:7" ht="14.25" x14ac:dyDescent="0.2">
      <c r="A32" s="67"/>
      <c r="B32" s="127">
        <f>'Chart of Accounts'!A28</f>
        <v>5010</v>
      </c>
      <c r="C32" s="127" t="str">
        <f>'Chart of Accounts'!B28</f>
        <v>Expense 10</v>
      </c>
      <c r="D32" s="137"/>
      <c r="E32" s="128">
        <f>'P&amp;L 2nd QTR YTD'!E32+'P&amp;L July '!E32+'P&amp;L Aug'!E32+'P&amp;L Sept '!E32</f>
        <v>0</v>
      </c>
      <c r="F32" s="124"/>
      <c r="G32" s="136"/>
    </row>
    <row r="33" spans="1:7" ht="14.25" x14ac:dyDescent="0.2">
      <c r="A33" s="67"/>
      <c r="B33" s="127">
        <f>'Chart of Accounts'!A29</f>
        <v>5011</v>
      </c>
      <c r="C33" s="127" t="str">
        <f>'Chart of Accounts'!B29</f>
        <v>Expense 11</v>
      </c>
      <c r="D33" s="137"/>
      <c r="E33" s="128">
        <f>'P&amp;L 2nd QTR YTD'!E33+'P&amp;L July '!E33+'P&amp;L Aug'!E33+'P&amp;L Sept '!E33</f>
        <v>0</v>
      </c>
      <c r="F33" s="124"/>
      <c r="G33" s="136"/>
    </row>
    <row r="34" spans="1:7" ht="14.25" x14ac:dyDescent="0.2">
      <c r="A34" s="67"/>
      <c r="B34" s="127">
        <f>'Chart of Accounts'!A30</f>
        <v>5012</v>
      </c>
      <c r="C34" s="127" t="str">
        <f>'Chart of Accounts'!B30</f>
        <v>Expense 12</v>
      </c>
      <c r="D34" s="137"/>
      <c r="E34" s="128">
        <f>'P&amp;L 2nd QTR YTD'!E34+'P&amp;L July '!E34+'P&amp;L Aug'!E34+'P&amp;L Sept '!E34</f>
        <v>0</v>
      </c>
      <c r="F34" s="124"/>
      <c r="G34" s="136"/>
    </row>
    <row r="35" spans="1:7" ht="14.25" x14ac:dyDescent="0.2">
      <c r="A35" s="67"/>
      <c r="B35" s="127">
        <f>'Chart of Accounts'!A31</f>
        <v>5013</v>
      </c>
      <c r="C35" s="127" t="str">
        <f>'Chart of Accounts'!B31</f>
        <v>Expense 13</v>
      </c>
      <c r="D35" s="137"/>
      <c r="E35" s="128">
        <f>'P&amp;L 2nd QTR YTD'!E35+'P&amp;L July '!E35+'P&amp;L Aug'!E35+'P&amp;L Sept '!E35</f>
        <v>0</v>
      </c>
      <c r="F35" s="124"/>
      <c r="G35" s="136"/>
    </row>
    <row r="36" spans="1:7" ht="14.25" x14ac:dyDescent="0.2">
      <c r="A36" s="67"/>
      <c r="B36" s="127">
        <f>'Chart of Accounts'!A33</f>
        <v>5014</v>
      </c>
      <c r="C36" s="127" t="str">
        <f>'Chart of Accounts'!B33</f>
        <v>Expense 14</v>
      </c>
      <c r="D36" s="137"/>
      <c r="E36" s="128">
        <f>'P&amp;L 2nd QTR YTD'!E36+'P&amp;L July '!E36+'P&amp;L Aug'!E36+'P&amp;L Sept '!E36</f>
        <v>0</v>
      </c>
      <c r="F36" s="124"/>
      <c r="G36" s="136"/>
    </row>
    <row r="37" spans="1:7" ht="14.25" x14ac:dyDescent="0.2">
      <c r="A37" s="67"/>
      <c r="B37" s="127">
        <f>'Chart of Accounts'!A34</f>
        <v>5015</v>
      </c>
      <c r="C37" s="127" t="str">
        <f>'Chart of Accounts'!B34</f>
        <v>Expense 15</v>
      </c>
      <c r="D37" s="137"/>
      <c r="E37" s="128">
        <f>'P&amp;L 2nd QTR YTD'!E37+'P&amp;L July '!E37+'P&amp;L Aug'!E37+'P&amp;L Sept '!E37</f>
        <v>0</v>
      </c>
      <c r="F37" s="124"/>
      <c r="G37" s="136"/>
    </row>
    <row r="38" spans="1:7" ht="14.25" x14ac:dyDescent="0.2">
      <c r="A38" s="67"/>
      <c r="B38" s="127">
        <f>'Chart of Accounts'!A35</f>
        <v>5016</v>
      </c>
      <c r="C38" s="127" t="str">
        <f>'Chart of Accounts'!B35</f>
        <v>Expense 16</v>
      </c>
      <c r="D38" s="137"/>
      <c r="E38" s="128">
        <f>'P&amp;L 2nd QTR YTD'!E38+'P&amp;L July '!E38+'P&amp;L Aug'!E38+'P&amp;L Sept '!E38</f>
        <v>0</v>
      </c>
      <c r="F38" s="124"/>
      <c r="G38" s="136"/>
    </row>
    <row r="39" spans="1:7" ht="14.25" x14ac:dyDescent="0.2">
      <c r="A39" s="67"/>
      <c r="B39" s="127">
        <f>'Chart of Accounts'!A36</f>
        <v>5017</v>
      </c>
      <c r="C39" s="127" t="str">
        <f>'Chart of Accounts'!B36</f>
        <v>Expense 17</v>
      </c>
      <c r="D39" s="137"/>
      <c r="E39" s="128">
        <f>'P&amp;L 2nd QTR YTD'!E39+'P&amp;L July '!E39+'P&amp;L Aug'!E39+'P&amp;L Sept '!E39</f>
        <v>0</v>
      </c>
      <c r="F39" s="124"/>
      <c r="G39" s="136"/>
    </row>
    <row r="40" spans="1:7" ht="14.25" x14ac:dyDescent="0.2">
      <c r="A40" s="67"/>
      <c r="B40" s="127">
        <f>'Chart of Accounts'!A38</f>
        <v>5018</v>
      </c>
      <c r="C40" s="127" t="str">
        <f>'Chart of Accounts'!B38</f>
        <v>Expense 18</v>
      </c>
      <c r="D40" s="137"/>
      <c r="E40" s="128">
        <f>'P&amp;L 2nd QTR YTD'!E40+'P&amp;L July '!E40+'P&amp;L Aug'!E40+'P&amp;L Sept '!E40</f>
        <v>0</v>
      </c>
      <c r="F40" s="124"/>
      <c r="G40" s="136"/>
    </row>
    <row r="41" spans="1:7" ht="14.25" x14ac:dyDescent="0.2">
      <c r="A41" s="67"/>
      <c r="B41" s="127">
        <f>'Chart of Accounts'!A39</f>
        <v>5019</v>
      </c>
      <c r="C41" s="127" t="str">
        <f>'Chart of Accounts'!B39</f>
        <v>Expense 19</v>
      </c>
      <c r="D41" s="137"/>
      <c r="E41" s="128">
        <f>'P&amp;L 2nd QTR YTD'!E41+'P&amp;L July '!E41+'P&amp;L Aug'!E41+'P&amp;L Sept '!E41</f>
        <v>0</v>
      </c>
      <c r="F41" s="124"/>
      <c r="G41" s="136"/>
    </row>
    <row r="42" spans="1:7" ht="14.25" x14ac:dyDescent="0.2">
      <c r="A42" s="67"/>
      <c r="B42" s="127">
        <f>'Chart of Accounts'!A40</f>
        <v>5020</v>
      </c>
      <c r="C42" s="127" t="str">
        <f>'Chart of Accounts'!B40</f>
        <v>Expense 20</v>
      </c>
      <c r="D42" s="137"/>
      <c r="E42" s="128">
        <f>'P&amp;L 2nd QTR YTD'!E42+'P&amp;L July '!E42+'P&amp;L Aug'!E42+'P&amp;L Sept '!E42</f>
        <v>0</v>
      </c>
      <c r="F42" s="124"/>
      <c r="G42" s="136"/>
    </row>
    <row r="43" spans="1:7" ht="14.25" x14ac:dyDescent="0.2">
      <c r="A43" s="67"/>
      <c r="B43" s="127">
        <f>'Chart of Accounts'!A41</f>
        <v>5021</v>
      </c>
      <c r="C43" s="127" t="str">
        <f>'Chart of Accounts'!B41</f>
        <v>Expense 21</v>
      </c>
      <c r="D43" s="137"/>
      <c r="E43" s="128">
        <f>'P&amp;L 2nd QTR YTD'!E43+'P&amp;L July '!E43+'P&amp;L Aug'!E43+'P&amp;L Sept '!E43</f>
        <v>0</v>
      </c>
      <c r="F43" s="124"/>
      <c r="G43" s="136"/>
    </row>
    <row r="44" spans="1:7" ht="14.25" x14ac:dyDescent="0.2">
      <c r="A44" s="67"/>
      <c r="B44" s="127">
        <f>'Chart of Accounts'!A42</f>
        <v>5022</v>
      </c>
      <c r="C44" s="127" t="str">
        <f>'Chart of Accounts'!B42</f>
        <v>Expense 22</v>
      </c>
      <c r="D44" s="137"/>
      <c r="E44" s="128">
        <f>'P&amp;L 2nd QTR YTD'!E44+'P&amp;L July '!E44+'P&amp;L Aug'!E44+'P&amp;L Sept '!E44</f>
        <v>0</v>
      </c>
      <c r="F44" s="124"/>
      <c r="G44" s="136"/>
    </row>
    <row r="45" spans="1:7" ht="14.25" x14ac:dyDescent="0.2">
      <c r="A45" s="67"/>
      <c r="B45" s="127">
        <f>'Chart of Accounts'!A43</f>
        <v>5023</v>
      </c>
      <c r="C45" s="127" t="str">
        <f>'Chart of Accounts'!B43</f>
        <v>Expense 23</v>
      </c>
      <c r="D45" s="137"/>
      <c r="E45" s="128">
        <f>'P&amp;L 2nd QTR YTD'!E45+'P&amp;L July '!E45+'P&amp;L Aug'!E45+'P&amp;L Sept '!E45</f>
        <v>0</v>
      </c>
      <c r="F45" s="124"/>
      <c r="G45" s="136"/>
    </row>
    <row r="46" spans="1:7" ht="14.25" x14ac:dyDescent="0.2">
      <c r="A46" s="67"/>
      <c r="B46" s="127">
        <f>'Chart of Accounts'!A44</f>
        <v>5024</v>
      </c>
      <c r="C46" s="127" t="str">
        <f>'Chart of Accounts'!B44</f>
        <v>Expense 24</v>
      </c>
      <c r="D46" s="137"/>
      <c r="E46" s="128">
        <f>'P&amp;L 2nd QTR YTD'!E46+'P&amp;L July '!E46+'P&amp;L Aug'!E46+'P&amp;L Sept '!E46</f>
        <v>0</v>
      </c>
      <c r="F46" s="124"/>
      <c r="G46" s="136"/>
    </row>
    <row r="47" spans="1:7" ht="14.25" x14ac:dyDescent="0.2">
      <c r="A47" s="67"/>
      <c r="B47" s="127">
        <f>'Chart of Accounts'!A45</f>
        <v>5025</v>
      </c>
      <c r="C47" s="127" t="str">
        <f>'Chart of Accounts'!B45</f>
        <v>Expense 25</v>
      </c>
      <c r="D47" s="137"/>
      <c r="E47" s="128">
        <f>'P&amp;L 2nd QTR YTD'!E47+'P&amp;L July '!E47+'P&amp;L Aug'!E47+'P&amp;L Sept '!E47</f>
        <v>0</v>
      </c>
      <c r="F47" s="124"/>
      <c r="G47" s="136"/>
    </row>
    <row r="48" spans="1:7" ht="14.25" x14ac:dyDescent="0.2">
      <c r="A48" s="67"/>
      <c r="B48" s="127">
        <f>'Chart of Accounts'!A46</f>
        <v>5026</v>
      </c>
      <c r="C48" s="127" t="str">
        <f>'Chart of Accounts'!B46</f>
        <v>Expense 26</v>
      </c>
      <c r="D48" s="137"/>
      <c r="E48" s="128">
        <f>'P&amp;L 2nd QTR YTD'!E48+'P&amp;L July '!E48+'P&amp;L Aug'!E48+'P&amp;L Sept '!E48</f>
        <v>0</v>
      </c>
      <c r="F48" s="124"/>
      <c r="G48" s="136"/>
    </row>
    <row r="49" spans="1:7" ht="14.25" x14ac:dyDescent="0.2">
      <c r="A49" s="67"/>
      <c r="B49" s="127">
        <f>'Chart of Accounts'!A47</f>
        <v>5027</v>
      </c>
      <c r="C49" s="127" t="str">
        <f>'Chart of Accounts'!B47</f>
        <v>Expense 27</v>
      </c>
      <c r="D49" s="137"/>
      <c r="E49" s="128">
        <f>'P&amp;L 2nd QTR YTD'!E49+'P&amp;L July '!E49+'P&amp;L Aug'!E49+'P&amp;L Sept '!E49</f>
        <v>0</v>
      </c>
      <c r="F49" s="124"/>
      <c r="G49" s="136"/>
    </row>
    <row r="50" spans="1:7" ht="14.25" x14ac:dyDescent="0.2">
      <c r="A50" s="67"/>
      <c r="B50" s="127">
        <f>'Chart of Accounts'!A48</f>
        <v>5028</v>
      </c>
      <c r="C50" s="127" t="str">
        <f>'Chart of Accounts'!B48</f>
        <v>Expense 28</v>
      </c>
      <c r="D50" s="137"/>
      <c r="E50" s="128">
        <f>'P&amp;L 2nd QTR YTD'!E50+'P&amp;L July '!E50+'P&amp;L Aug'!E50+'P&amp;L Sept '!E50</f>
        <v>0</v>
      </c>
      <c r="F50" s="124"/>
      <c r="G50" s="136"/>
    </row>
    <row r="51" spans="1:7" ht="15.75" x14ac:dyDescent="0.25">
      <c r="A51" s="67"/>
      <c r="B51" s="129"/>
      <c r="C51" s="130" t="s">
        <v>7</v>
      </c>
      <c r="D51" s="131"/>
      <c r="E51" s="132"/>
      <c r="F51" s="129"/>
      <c r="G51" s="133">
        <f>SUM(E23:E50)</f>
        <v>1042.9000000000001</v>
      </c>
    </row>
    <row r="52" spans="1:7" ht="18" x14ac:dyDescent="0.25">
      <c r="A52" s="67"/>
      <c r="B52" s="124"/>
      <c r="C52" s="138"/>
      <c r="D52" s="139"/>
      <c r="E52" s="140"/>
      <c r="F52" s="124"/>
      <c r="G52" s="136"/>
    </row>
    <row r="53" spans="1:7" ht="15.75" x14ac:dyDescent="0.25">
      <c r="A53" s="67"/>
      <c r="B53" s="141" t="s">
        <v>38</v>
      </c>
      <c r="C53" s="142"/>
      <c r="D53" s="143"/>
      <c r="E53" s="144"/>
      <c r="F53" s="142"/>
      <c r="G53" s="145">
        <f>G20-G51</f>
        <v>-97.000000000000227</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4946.6000000000004</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9">
    <tabColor rgb="FFFF0000"/>
    <pageSetUpPr fitToPage="1"/>
  </sheetPr>
  <dimension ref="A1:N392"/>
  <sheetViews>
    <sheetView workbookViewId="0">
      <selection activeCell="A7" sqref="A7:XFD7"/>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54</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'GL-SEPT'!F353</f>
        <v>4946.6000000000004</v>
      </c>
    </row>
    <row r="10" spans="1:6" x14ac:dyDescent="0.2">
      <c r="A10" s="181"/>
      <c r="B10" s="182"/>
      <c r="C10" s="183"/>
      <c r="D10" s="184"/>
      <c r="E10" s="185"/>
      <c r="F10" s="152">
        <f>E10-D10+F9</f>
        <v>4946.6000000000004</v>
      </c>
    </row>
    <row r="11" spans="1:6" x14ac:dyDescent="0.2">
      <c r="A11" s="181"/>
      <c r="B11" s="182"/>
      <c r="C11" s="183"/>
      <c r="D11" s="184"/>
      <c r="E11" s="185"/>
      <c r="F11" s="152">
        <f>E11-D11+F10</f>
        <v>4946.6000000000004</v>
      </c>
    </row>
    <row r="12" spans="1:6" x14ac:dyDescent="0.2">
      <c r="A12" s="181"/>
      <c r="B12" s="182"/>
      <c r="C12" s="183"/>
      <c r="D12" s="184"/>
      <c r="E12" s="185"/>
      <c r="F12" s="152">
        <f>E12-D12+F11</f>
        <v>4946.6000000000004</v>
      </c>
    </row>
    <row r="13" spans="1:6" x14ac:dyDescent="0.2">
      <c r="A13" s="181"/>
      <c r="B13" s="186"/>
      <c r="C13" s="183"/>
      <c r="D13" s="184"/>
      <c r="E13" s="185"/>
      <c r="F13" s="152">
        <f>E13-D13+F12</f>
        <v>4946.6000000000004</v>
      </c>
    </row>
    <row r="14" spans="1:6" x14ac:dyDescent="0.2">
      <c r="A14" s="181"/>
      <c r="B14" s="187"/>
      <c r="C14" s="183"/>
      <c r="D14" s="184"/>
      <c r="E14" s="185"/>
      <c r="F14" s="152">
        <f>E14-D14+F13</f>
        <v>4946.6000000000004</v>
      </c>
    </row>
    <row r="15" spans="1:6" ht="14.25" x14ac:dyDescent="0.2">
      <c r="A15" s="29"/>
      <c r="B15" s="30" t="s">
        <v>9</v>
      </c>
      <c r="C15" s="31"/>
      <c r="D15" s="153">
        <f>SUM(D10:D14)</f>
        <v>0</v>
      </c>
      <c r="E15" s="154">
        <f>SUM(E10:E14)</f>
        <v>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4946.6000000000004</v>
      </c>
    </row>
    <row r="20" spans="1:6" x14ac:dyDescent="0.2">
      <c r="A20" s="181"/>
      <c r="B20" s="187"/>
      <c r="C20" s="183"/>
      <c r="D20" s="184"/>
      <c r="E20" s="185"/>
      <c r="F20" s="152">
        <f>E20-D20+F19</f>
        <v>4946.6000000000004</v>
      </c>
    </row>
    <row r="21" spans="1:6" x14ac:dyDescent="0.2">
      <c r="A21" s="181"/>
      <c r="B21" s="187"/>
      <c r="C21" s="183"/>
      <c r="D21" s="184"/>
      <c r="E21" s="185"/>
      <c r="F21" s="152">
        <f>E21-D21+F20</f>
        <v>4946.6000000000004</v>
      </c>
    </row>
    <row r="22" spans="1:6" x14ac:dyDescent="0.2">
      <c r="A22" s="181"/>
      <c r="B22" s="187"/>
      <c r="C22" s="183"/>
      <c r="D22" s="184"/>
      <c r="E22" s="185"/>
      <c r="F22" s="152">
        <f>E22-D22+F21</f>
        <v>4946.6000000000004</v>
      </c>
    </row>
    <row r="23" spans="1:6" x14ac:dyDescent="0.2">
      <c r="A23" s="181"/>
      <c r="B23" s="187"/>
      <c r="C23" s="183"/>
      <c r="D23" s="184"/>
      <c r="E23" s="185"/>
      <c r="F23" s="152">
        <f>E23-D23+F22</f>
        <v>4946.6000000000004</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4946.6000000000004</v>
      </c>
    </row>
    <row r="29" spans="1:6" x14ac:dyDescent="0.2">
      <c r="A29" s="181"/>
      <c r="B29" s="187"/>
      <c r="C29" s="183"/>
      <c r="D29" s="184"/>
      <c r="E29" s="185"/>
      <c r="F29" s="152">
        <f>E29-D29+F28</f>
        <v>4946.6000000000004</v>
      </c>
    </row>
    <row r="30" spans="1:6" x14ac:dyDescent="0.2">
      <c r="A30" s="181"/>
      <c r="B30" s="187"/>
      <c r="C30" s="183"/>
      <c r="D30" s="184"/>
      <c r="E30" s="185"/>
      <c r="F30" s="152">
        <f>E30-D30+F29</f>
        <v>4946.6000000000004</v>
      </c>
    </row>
    <row r="31" spans="1:6" x14ac:dyDescent="0.2">
      <c r="A31" s="181"/>
      <c r="B31" s="187"/>
      <c r="C31" s="183"/>
      <c r="D31" s="184"/>
      <c r="E31" s="185"/>
      <c r="F31" s="152">
        <f>E31-D31+F30</f>
        <v>4946.6000000000004</v>
      </c>
    </row>
    <row r="32" spans="1:6" x14ac:dyDescent="0.2">
      <c r="A32" s="181"/>
      <c r="B32" s="187"/>
      <c r="C32" s="183"/>
      <c r="D32" s="184"/>
      <c r="E32" s="185"/>
      <c r="F32" s="152">
        <f>E32-D32+F31</f>
        <v>4946.6000000000004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x14ac:dyDescent="0.25">
      <c r="A35" s="75"/>
      <c r="B35" s="32"/>
      <c r="C35" s="8"/>
      <c r="D35" s="156"/>
      <c r="E35" s="157"/>
      <c r="F35" s="157"/>
      <c r="G35" s="4"/>
    </row>
    <row r="36" spans="1:7" ht="18" customHeight="1" x14ac:dyDescent="0.25">
      <c r="A36" s="90">
        <f>'Chart of Accounts'!A9</f>
        <v>4004</v>
      </c>
      <c r="B36" s="90" t="str">
        <f>'Chart of Accounts'!B9</f>
        <v>Income 4</v>
      </c>
      <c r="C36" s="8"/>
      <c r="D36" s="158"/>
      <c r="E36" s="159"/>
      <c r="F36" s="160"/>
    </row>
    <row r="37" spans="1:7" ht="14.25" x14ac:dyDescent="0.2">
      <c r="A37" s="93"/>
      <c r="B37" s="74" t="s">
        <v>8</v>
      </c>
      <c r="C37" s="22"/>
      <c r="D37" s="161"/>
      <c r="E37" s="162"/>
      <c r="F37" s="163">
        <f>F32</f>
        <v>4946.6000000000004</v>
      </c>
    </row>
    <row r="38" spans="1:7" x14ac:dyDescent="0.2">
      <c r="A38" s="181"/>
      <c r="B38" s="187"/>
      <c r="C38" s="183"/>
      <c r="D38" s="184"/>
      <c r="E38" s="185"/>
      <c r="F38" s="152">
        <f>E38-D38+F37</f>
        <v>4946.6000000000004</v>
      </c>
    </row>
    <row r="39" spans="1:7" x14ac:dyDescent="0.2">
      <c r="A39" s="181"/>
      <c r="B39" s="187"/>
      <c r="C39" s="183"/>
      <c r="D39" s="184"/>
      <c r="E39" s="185"/>
      <c r="F39" s="152">
        <f>E39-D39+F38</f>
        <v>4946.6000000000004</v>
      </c>
    </row>
    <row r="40" spans="1:7" x14ac:dyDescent="0.2">
      <c r="A40" s="181"/>
      <c r="B40" s="187"/>
      <c r="C40" s="183"/>
      <c r="D40" s="184"/>
      <c r="E40" s="185"/>
      <c r="F40" s="152">
        <f>E40-D40+F39</f>
        <v>4946.6000000000004</v>
      </c>
    </row>
    <row r="41" spans="1:7" x14ac:dyDescent="0.2">
      <c r="A41" s="181"/>
      <c r="B41" s="187"/>
      <c r="C41" s="183"/>
      <c r="D41" s="184"/>
      <c r="E41" s="185"/>
      <c r="F41" s="152">
        <f>E41-D41+F40</f>
        <v>4946.6000000000004</v>
      </c>
    </row>
    <row r="42" spans="1:7" x14ac:dyDescent="0.2">
      <c r="A42" s="92"/>
      <c r="B42" s="30" t="s">
        <v>9</v>
      </c>
      <c r="C42" s="31"/>
      <c r="D42" s="153">
        <f>SUM(D38:D41)</f>
        <v>0</v>
      </c>
      <c r="E42" s="154">
        <f>SUM(E38:E41)</f>
        <v>0</v>
      </c>
      <c r="F42" s="152"/>
    </row>
    <row r="43" spans="1:7" s="1" customFormat="1" ht="15.75" x14ac:dyDescent="0.25">
      <c r="A43" s="75"/>
      <c r="B43" s="32"/>
      <c r="C43" s="8"/>
      <c r="D43" s="156"/>
      <c r="E43" s="157"/>
      <c r="F43" s="157"/>
      <c r="G43" s="4"/>
    </row>
    <row r="44" spans="1:7" s="1" customFormat="1" ht="15.75" x14ac:dyDescent="0.25">
      <c r="A44" s="75"/>
      <c r="B44" s="32"/>
      <c r="C44" s="8"/>
      <c r="D44" s="156"/>
      <c r="E44" s="157"/>
      <c r="F44" s="157"/>
      <c r="G44" s="4"/>
    </row>
    <row r="45" spans="1:7" ht="18" customHeight="1" x14ac:dyDescent="0.25">
      <c r="A45" s="90">
        <f>'Chart of Accounts'!A10</f>
        <v>4005</v>
      </c>
      <c r="B45" s="90" t="str">
        <f>'Chart of Accounts'!B10</f>
        <v>Income 5</v>
      </c>
      <c r="C45" s="8"/>
      <c r="D45" s="156"/>
      <c r="E45" s="157"/>
      <c r="F45" s="160"/>
    </row>
    <row r="46" spans="1:7" ht="18" customHeight="1" x14ac:dyDescent="0.2">
      <c r="A46" s="91"/>
      <c r="B46" s="74" t="s">
        <v>8</v>
      </c>
      <c r="C46" s="22"/>
      <c r="D46" s="161"/>
      <c r="E46" s="162"/>
      <c r="F46" s="163">
        <f>F41</f>
        <v>4946.6000000000004</v>
      </c>
    </row>
    <row r="47" spans="1:7" ht="12.75" customHeight="1" x14ac:dyDescent="0.2">
      <c r="A47" s="181"/>
      <c r="B47" s="187"/>
      <c r="C47" s="183"/>
      <c r="D47" s="184"/>
      <c r="E47" s="188"/>
      <c r="F47" s="152">
        <f>E47-D47+F46</f>
        <v>4946.6000000000004</v>
      </c>
    </row>
    <row r="48" spans="1:7" ht="12.75" customHeight="1" x14ac:dyDescent="0.2">
      <c r="A48" s="181"/>
      <c r="B48" s="187"/>
      <c r="C48" s="183"/>
      <c r="D48" s="184"/>
      <c r="E48" s="188"/>
      <c r="F48" s="152">
        <f>E48-D48+F47</f>
        <v>4946.6000000000004</v>
      </c>
    </row>
    <row r="49" spans="1:7" ht="12.75" customHeight="1" x14ac:dyDescent="0.2">
      <c r="A49" s="181"/>
      <c r="B49" s="187"/>
      <c r="C49" s="183"/>
      <c r="D49" s="184"/>
      <c r="E49" s="185"/>
      <c r="F49" s="152">
        <f>E49-D49+F48</f>
        <v>4946.6000000000004</v>
      </c>
    </row>
    <row r="50" spans="1:7" x14ac:dyDescent="0.2">
      <c r="A50" s="181"/>
      <c r="B50" s="187"/>
      <c r="C50" s="183"/>
      <c r="D50" s="184"/>
      <c r="E50" s="185"/>
      <c r="F50" s="152">
        <f>E50-D50+F49</f>
        <v>4946.6000000000004</v>
      </c>
    </row>
    <row r="51" spans="1:7" x14ac:dyDescent="0.2">
      <c r="A51" s="80"/>
      <c r="B51" s="30" t="s">
        <v>9</v>
      </c>
      <c r="C51" s="31"/>
      <c r="D51" s="153">
        <f>SUM(D47:D50)</f>
        <v>0</v>
      </c>
      <c r="E51" s="154">
        <f>SUM(E47:E50)</f>
        <v>0</v>
      </c>
      <c r="F51" s="152"/>
    </row>
    <row r="52" spans="1:7" s="1" customFormat="1" ht="15.75" x14ac:dyDescent="0.25">
      <c r="A52" s="75"/>
      <c r="B52" s="32"/>
      <c r="C52" s="8"/>
      <c r="D52" s="156"/>
      <c r="E52" s="157"/>
      <c r="F52" s="157"/>
      <c r="G52" s="4"/>
    </row>
    <row r="53" spans="1:7" s="1" customFormat="1" ht="15.75" x14ac:dyDescent="0.25">
      <c r="A53" s="75"/>
      <c r="B53" s="32"/>
      <c r="C53" s="8"/>
      <c r="D53" s="156"/>
      <c r="E53" s="157"/>
      <c r="F53" s="157"/>
      <c r="G53" s="4"/>
    </row>
    <row r="54" spans="1:7" ht="18" customHeight="1" x14ac:dyDescent="0.25">
      <c r="A54" s="90">
        <f>'Chart of Accounts'!A11</f>
        <v>4006</v>
      </c>
      <c r="B54" s="90" t="str">
        <f>'Chart of Accounts'!B11</f>
        <v>Income 6</v>
      </c>
      <c r="C54" s="8"/>
      <c r="D54" s="156"/>
      <c r="E54" s="157"/>
      <c r="F54" s="160"/>
    </row>
    <row r="55" spans="1:7" ht="18" customHeight="1" x14ac:dyDescent="0.2">
      <c r="A55" s="91"/>
      <c r="B55" s="74" t="s">
        <v>8</v>
      </c>
      <c r="C55" s="22"/>
      <c r="D55" s="161"/>
      <c r="E55" s="162"/>
      <c r="F55" s="163">
        <f>F50</f>
        <v>4946.6000000000004</v>
      </c>
    </row>
    <row r="56" spans="1:7" ht="12.75" customHeight="1" x14ac:dyDescent="0.2">
      <c r="A56" s="181"/>
      <c r="B56" s="187"/>
      <c r="C56" s="183"/>
      <c r="D56" s="184"/>
      <c r="E56" s="188"/>
      <c r="F56" s="152">
        <f>E56-D56+F55</f>
        <v>4946.6000000000004</v>
      </c>
    </row>
    <row r="57" spans="1:7" ht="12.75" customHeight="1" x14ac:dyDescent="0.2">
      <c r="A57" s="181"/>
      <c r="B57" s="187"/>
      <c r="C57" s="183"/>
      <c r="D57" s="184"/>
      <c r="E57" s="188"/>
      <c r="F57" s="152">
        <f>E57-D57+F56</f>
        <v>4946.6000000000004</v>
      </c>
    </row>
    <row r="58" spans="1:7" x14ac:dyDescent="0.2">
      <c r="A58" s="181"/>
      <c r="B58" s="187"/>
      <c r="C58" s="183"/>
      <c r="D58" s="184"/>
      <c r="E58" s="185"/>
      <c r="F58" s="152">
        <f>E58-D58+F57</f>
        <v>4946.6000000000004</v>
      </c>
    </row>
    <row r="59" spans="1:7" x14ac:dyDescent="0.2">
      <c r="A59" s="181"/>
      <c r="B59" s="187"/>
      <c r="C59" s="183"/>
      <c r="D59" s="184"/>
      <c r="E59" s="185"/>
      <c r="F59" s="152">
        <f>E59-D59+F58</f>
        <v>4946.6000000000004</v>
      </c>
    </row>
    <row r="60" spans="1:7" x14ac:dyDescent="0.2">
      <c r="A60" s="92"/>
      <c r="B60" s="30" t="s">
        <v>9</v>
      </c>
      <c r="C60" s="31"/>
      <c r="D60" s="153">
        <f>SUM(D56:D59)</f>
        <v>0</v>
      </c>
      <c r="E60" s="154">
        <f>SUM(E56:E59)</f>
        <v>0</v>
      </c>
      <c r="F60" s="152"/>
    </row>
    <row r="61" spans="1:7" s="1" customFormat="1" ht="15.75" x14ac:dyDescent="0.25">
      <c r="A61" s="75"/>
      <c r="B61" s="32"/>
      <c r="C61" s="8"/>
      <c r="D61" s="156"/>
      <c r="E61" s="157"/>
      <c r="F61" s="157"/>
      <c r="G61" s="4"/>
    </row>
    <row r="62" spans="1:7" s="1" customFormat="1" ht="15.75" x14ac:dyDescent="0.25">
      <c r="A62" s="75"/>
      <c r="B62" s="32"/>
      <c r="C62" s="8"/>
      <c r="D62" s="156"/>
      <c r="E62" s="157"/>
      <c r="F62" s="157"/>
      <c r="G62" s="4"/>
    </row>
    <row r="63" spans="1:7" ht="18" customHeight="1" x14ac:dyDescent="0.25">
      <c r="A63" s="90">
        <f>'Chart of Accounts'!A12</f>
        <v>4007</v>
      </c>
      <c r="B63" s="90" t="str">
        <f>'Chart of Accounts'!B12</f>
        <v>Income 7</v>
      </c>
      <c r="C63" s="8"/>
      <c r="D63" s="156"/>
      <c r="E63" s="157"/>
      <c r="F63" s="160"/>
    </row>
    <row r="64" spans="1:7" s="1" customFormat="1" ht="18" customHeight="1" x14ac:dyDescent="0.2">
      <c r="A64" s="91"/>
      <c r="B64" s="74" t="s">
        <v>8</v>
      </c>
      <c r="C64" s="22"/>
      <c r="D64" s="161"/>
      <c r="E64" s="162"/>
      <c r="F64" s="163">
        <f>F59</f>
        <v>4946.6000000000004</v>
      </c>
      <c r="G64" s="4"/>
    </row>
    <row r="65" spans="1:7" s="1" customFormat="1" ht="12.75" customHeight="1" x14ac:dyDescent="0.2">
      <c r="A65" s="181"/>
      <c r="B65" s="187"/>
      <c r="C65" s="183"/>
      <c r="D65" s="184"/>
      <c r="E65" s="188"/>
      <c r="F65" s="152">
        <f>E65-D65+F64</f>
        <v>4946.6000000000004</v>
      </c>
      <c r="G65" s="4"/>
    </row>
    <row r="66" spans="1:7" s="1" customFormat="1" ht="12.75" customHeight="1" x14ac:dyDescent="0.2">
      <c r="A66" s="181"/>
      <c r="B66" s="187"/>
      <c r="C66" s="183"/>
      <c r="D66" s="184"/>
      <c r="E66" s="188"/>
      <c r="F66" s="152">
        <f>E66-D66+F65</f>
        <v>4946.6000000000004</v>
      </c>
      <c r="G66" s="4"/>
    </row>
    <row r="67" spans="1:7" x14ac:dyDescent="0.2">
      <c r="A67" s="181"/>
      <c r="B67" s="187"/>
      <c r="C67" s="183"/>
      <c r="D67" s="184"/>
      <c r="E67" s="185"/>
      <c r="F67" s="152">
        <f>E67-D67+F66</f>
        <v>4946.6000000000004</v>
      </c>
    </row>
    <row r="68" spans="1:7" x14ac:dyDescent="0.2">
      <c r="A68" s="181"/>
      <c r="B68" s="187"/>
      <c r="C68" s="183"/>
      <c r="D68" s="184"/>
      <c r="E68" s="185"/>
      <c r="F68" s="152">
        <f>E68-D68+F67</f>
        <v>4946.6000000000004</v>
      </c>
    </row>
    <row r="69" spans="1:7" x14ac:dyDescent="0.2">
      <c r="A69" s="92"/>
      <c r="B69" s="30" t="s">
        <v>9</v>
      </c>
      <c r="C69" s="31"/>
      <c r="D69" s="153">
        <f>SUM(D65:D68)</f>
        <v>0</v>
      </c>
      <c r="E69" s="154">
        <f>SUM(E65:E68)</f>
        <v>0</v>
      </c>
      <c r="F69" s="152"/>
    </row>
    <row r="70" spans="1:7" s="1" customFormat="1" ht="15.75" x14ac:dyDescent="0.25">
      <c r="A70" s="75"/>
      <c r="B70" s="32"/>
      <c r="C70" s="26"/>
      <c r="D70" s="156"/>
      <c r="E70" s="157"/>
      <c r="F70" s="157"/>
      <c r="G70" s="4"/>
    </row>
    <row r="71" spans="1:7" s="1" customFormat="1" ht="15.75" x14ac:dyDescent="0.25">
      <c r="A71" s="75"/>
      <c r="B71" s="32"/>
      <c r="C71" s="26"/>
      <c r="D71" s="156"/>
      <c r="E71" s="157"/>
      <c r="F71" s="157"/>
      <c r="G71" s="4"/>
    </row>
    <row r="72" spans="1:7" ht="18" customHeight="1" x14ac:dyDescent="0.25">
      <c r="A72" s="90">
        <f>'Chart of Accounts'!A13</f>
        <v>4008</v>
      </c>
      <c r="B72" s="90" t="str">
        <f>'Chart of Accounts'!B13</f>
        <v>Income 8</v>
      </c>
      <c r="C72" s="8"/>
      <c r="D72" s="156"/>
      <c r="E72" s="157"/>
      <c r="F72" s="160"/>
    </row>
    <row r="73" spans="1:7" s="1" customFormat="1" ht="18" customHeight="1" x14ac:dyDescent="0.2">
      <c r="A73" s="91"/>
      <c r="B73" s="74" t="s">
        <v>8</v>
      </c>
      <c r="C73" s="22"/>
      <c r="D73" s="161"/>
      <c r="E73" s="162"/>
      <c r="F73" s="163">
        <f>F68</f>
        <v>4946.6000000000004</v>
      </c>
      <c r="G73" s="4"/>
    </row>
    <row r="74" spans="1:7" s="1" customFormat="1" ht="12.75" customHeight="1" x14ac:dyDescent="0.2">
      <c r="A74" s="181"/>
      <c r="B74" s="187"/>
      <c r="C74" s="183"/>
      <c r="D74" s="184"/>
      <c r="E74" s="188"/>
      <c r="F74" s="152">
        <f>E74-D74+F73</f>
        <v>4946.6000000000004</v>
      </c>
      <c r="G74" s="4"/>
    </row>
    <row r="75" spans="1:7" s="1" customFormat="1" ht="12.75" customHeight="1" x14ac:dyDescent="0.2">
      <c r="A75" s="181"/>
      <c r="B75" s="187"/>
      <c r="C75" s="183"/>
      <c r="D75" s="184"/>
      <c r="E75" s="188"/>
      <c r="F75" s="152">
        <f>E75-D75+F74</f>
        <v>4946.6000000000004</v>
      </c>
      <c r="G75" s="4"/>
    </row>
    <row r="76" spans="1:7" x14ac:dyDescent="0.2">
      <c r="A76" s="181"/>
      <c r="B76" s="187"/>
      <c r="C76" s="183"/>
      <c r="D76" s="184"/>
      <c r="E76" s="185"/>
      <c r="F76" s="152">
        <f>E76-D76+F75</f>
        <v>4946.6000000000004</v>
      </c>
    </row>
    <row r="77" spans="1:7" x14ac:dyDescent="0.2">
      <c r="A77" s="181"/>
      <c r="B77" s="187"/>
      <c r="C77" s="183"/>
      <c r="D77" s="184"/>
      <c r="E77" s="185"/>
      <c r="F77" s="152">
        <f>E77-D77+F76</f>
        <v>4946.6000000000004</v>
      </c>
    </row>
    <row r="78" spans="1:7" x14ac:dyDescent="0.2">
      <c r="A78" s="92"/>
      <c r="B78" s="30" t="s">
        <v>9</v>
      </c>
      <c r="C78" s="31"/>
      <c r="D78" s="153">
        <f>SUM(D74:D77)</f>
        <v>0</v>
      </c>
      <c r="E78" s="154">
        <f>SUM(E74:E77)</f>
        <v>0</v>
      </c>
      <c r="F78" s="152"/>
    </row>
    <row r="79" spans="1:7" s="1" customFormat="1" ht="15.75" x14ac:dyDescent="0.25">
      <c r="A79" s="75"/>
      <c r="B79" s="32"/>
      <c r="C79" s="26"/>
      <c r="D79" s="156"/>
      <c r="E79" s="157"/>
      <c r="F79" s="157"/>
      <c r="G79" s="4"/>
    </row>
    <row r="80" spans="1:7" s="1" customFormat="1" ht="15.75" x14ac:dyDescent="0.25">
      <c r="A80" s="87"/>
      <c r="B80" s="32"/>
      <c r="C80" s="26"/>
      <c r="D80" s="156"/>
      <c r="E80" s="157"/>
      <c r="F80" s="157"/>
      <c r="G80" s="4"/>
    </row>
    <row r="81" spans="1:7" s="1" customFormat="1" ht="15.75" x14ac:dyDescent="0.25">
      <c r="A81" s="90">
        <f>'Chart of Accounts'!A14</f>
        <v>4009</v>
      </c>
      <c r="B81" s="90" t="str">
        <f>'Chart of Accounts'!B14</f>
        <v>Income 9</v>
      </c>
      <c r="C81" s="8"/>
      <c r="D81" s="156"/>
      <c r="E81" s="157"/>
      <c r="F81" s="160"/>
      <c r="G81" s="4"/>
    </row>
    <row r="82" spans="1:7" s="1" customFormat="1" x14ac:dyDescent="0.2">
      <c r="A82" s="91"/>
      <c r="B82" s="74" t="s">
        <v>8</v>
      </c>
      <c r="C82" s="22"/>
      <c r="D82" s="161"/>
      <c r="E82" s="162"/>
      <c r="F82" s="163">
        <f>F77</f>
        <v>4946.6000000000004</v>
      </c>
      <c r="G82" s="4"/>
    </row>
    <row r="83" spans="1:7" s="1" customFormat="1" ht="12.75" customHeight="1" x14ac:dyDescent="0.2">
      <c r="A83" s="181"/>
      <c r="B83" s="187"/>
      <c r="C83" s="183"/>
      <c r="D83" s="184"/>
      <c r="E83" s="188"/>
      <c r="F83" s="152">
        <f>E83-D83+F82</f>
        <v>4946.6000000000004</v>
      </c>
      <c r="G83" s="4"/>
    </row>
    <row r="84" spans="1:7" s="1" customFormat="1" ht="12.75" customHeight="1" x14ac:dyDescent="0.2">
      <c r="A84" s="181"/>
      <c r="B84" s="187"/>
      <c r="C84" s="183"/>
      <c r="D84" s="184"/>
      <c r="E84" s="188"/>
      <c r="F84" s="152">
        <f>E84-D84+F83</f>
        <v>4946.6000000000004</v>
      </c>
      <c r="G84" s="4"/>
    </row>
    <row r="85" spans="1:7" s="1" customFormat="1" x14ac:dyDescent="0.2">
      <c r="A85" s="181"/>
      <c r="B85" s="187"/>
      <c r="C85" s="183"/>
      <c r="D85" s="184"/>
      <c r="E85" s="185"/>
      <c r="F85" s="152">
        <f>E85-D85+F84</f>
        <v>4946.6000000000004</v>
      </c>
      <c r="G85" s="4"/>
    </row>
    <row r="86" spans="1:7" s="1" customFormat="1" x14ac:dyDescent="0.2">
      <c r="A86" s="181"/>
      <c r="B86" s="187"/>
      <c r="C86" s="183"/>
      <c r="D86" s="184"/>
      <c r="E86" s="185"/>
      <c r="F86" s="152">
        <f>E86-D86+F85</f>
        <v>4946.6000000000004</v>
      </c>
      <c r="G86" s="4"/>
    </row>
    <row r="87" spans="1:7" s="1" customFormat="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4946.6000000000004</v>
      </c>
      <c r="G92" s="4"/>
    </row>
    <row r="93" spans="1:7" s="1" customFormat="1" ht="12.75" customHeight="1" x14ac:dyDescent="0.2">
      <c r="A93" s="189"/>
      <c r="B93" s="190"/>
      <c r="C93" s="183"/>
      <c r="D93" s="184"/>
      <c r="E93" s="188"/>
      <c r="F93" s="152">
        <f>E93-D93+F92</f>
        <v>4946.6000000000004</v>
      </c>
      <c r="G93" s="4"/>
    </row>
    <row r="94" spans="1:7" s="1" customFormat="1" ht="12.75" customHeight="1" x14ac:dyDescent="0.2">
      <c r="A94" s="189"/>
      <c r="B94" s="187"/>
      <c r="C94" s="183"/>
      <c r="D94" s="184"/>
      <c r="E94" s="188"/>
      <c r="F94" s="152">
        <f>E94-D94+F93</f>
        <v>4946.6000000000004</v>
      </c>
      <c r="G94" s="4"/>
    </row>
    <row r="95" spans="1:7" s="1" customFormat="1" x14ac:dyDescent="0.2">
      <c r="A95" s="189"/>
      <c r="B95" s="187"/>
      <c r="C95" s="183"/>
      <c r="D95" s="184"/>
      <c r="E95" s="185"/>
      <c r="F95" s="152">
        <f>E95-D95+F94</f>
        <v>4946.6000000000004</v>
      </c>
      <c r="G95" s="4"/>
    </row>
    <row r="96" spans="1:7" s="1" customFormat="1" x14ac:dyDescent="0.2">
      <c r="A96" s="189"/>
      <c r="B96" s="187"/>
      <c r="C96" s="183"/>
      <c r="D96" s="184"/>
      <c r="E96" s="185"/>
      <c r="F96" s="152">
        <f>E96-D96+F95</f>
        <v>4946.6000000000004</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4946.6000000000004</v>
      </c>
      <c r="G101" s="4"/>
    </row>
    <row r="102" spans="1:7" s="1" customFormat="1" ht="12.75" customHeight="1" x14ac:dyDescent="0.2">
      <c r="A102" s="189"/>
      <c r="B102" s="187"/>
      <c r="C102" s="183"/>
      <c r="D102" s="184"/>
      <c r="E102" s="188"/>
      <c r="F102" s="152">
        <f>E102-D102+F101</f>
        <v>4946.6000000000004</v>
      </c>
      <c r="G102" s="4"/>
    </row>
    <row r="103" spans="1:7" s="1" customFormat="1" ht="12.75" customHeight="1" x14ac:dyDescent="0.2">
      <c r="A103" s="189"/>
      <c r="B103" s="187"/>
      <c r="C103" s="183"/>
      <c r="D103" s="184"/>
      <c r="E103" s="188"/>
      <c r="F103" s="152">
        <f>E103-D103+F102</f>
        <v>4946.6000000000004</v>
      </c>
      <c r="G103" s="4"/>
    </row>
    <row r="104" spans="1:7" x14ac:dyDescent="0.2">
      <c r="A104" s="189"/>
      <c r="B104" s="187"/>
      <c r="C104" s="183"/>
      <c r="D104" s="184"/>
      <c r="E104" s="185"/>
      <c r="F104" s="152">
        <f>E104-D104+F103</f>
        <v>4946.6000000000004</v>
      </c>
    </row>
    <row r="105" spans="1:7" x14ac:dyDescent="0.2">
      <c r="A105" s="189"/>
      <c r="B105" s="187"/>
      <c r="C105" s="183"/>
      <c r="D105" s="184"/>
      <c r="E105" s="185"/>
      <c r="F105" s="152">
        <f>E105-D105+F104</f>
        <v>4946.6000000000004</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4946.6000000000004</v>
      </c>
      <c r="G110" s="33"/>
    </row>
    <row r="111" spans="1:7" s="34" customFormat="1" x14ac:dyDescent="0.2">
      <c r="A111" s="189"/>
      <c r="B111" s="187"/>
      <c r="C111" s="183"/>
      <c r="D111" s="184"/>
      <c r="E111" s="188"/>
      <c r="F111" s="152">
        <f>E111-D111+F110</f>
        <v>4946.6000000000004</v>
      </c>
      <c r="G111" s="33"/>
    </row>
    <row r="112" spans="1:7" s="34" customFormat="1" x14ac:dyDescent="0.2">
      <c r="A112" s="189"/>
      <c r="B112" s="187"/>
      <c r="C112" s="183"/>
      <c r="D112" s="184"/>
      <c r="E112" s="188"/>
      <c r="F112" s="152">
        <f>E112-D112+F111</f>
        <v>4946.6000000000004</v>
      </c>
      <c r="G112" s="33"/>
    </row>
    <row r="113" spans="1:7" s="34" customFormat="1" x14ac:dyDescent="0.2">
      <c r="A113" s="189"/>
      <c r="B113" s="187"/>
      <c r="C113" s="183"/>
      <c r="D113" s="184"/>
      <c r="E113" s="185"/>
      <c r="F113" s="152">
        <f>E113-D113+F112</f>
        <v>4946.6000000000004</v>
      </c>
      <c r="G113" s="33"/>
    </row>
    <row r="114" spans="1:7" s="34" customFormat="1" x14ac:dyDescent="0.2">
      <c r="A114" s="189"/>
      <c r="B114" s="187"/>
      <c r="C114" s="183"/>
      <c r="D114" s="184"/>
      <c r="E114" s="185"/>
      <c r="F114" s="152">
        <f>E114-D114+F113</f>
        <v>4946.6000000000004</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4946.6000000000004</v>
      </c>
      <c r="G119" s="33"/>
    </row>
    <row r="120" spans="1:7" s="34" customFormat="1" x14ac:dyDescent="0.2">
      <c r="A120" s="189"/>
      <c r="B120" s="187"/>
      <c r="C120" s="183"/>
      <c r="D120" s="184"/>
      <c r="E120" s="188"/>
      <c r="F120" s="152">
        <f>E120-D120+F119</f>
        <v>4946.6000000000004</v>
      </c>
      <c r="G120" s="33"/>
    </row>
    <row r="121" spans="1:7" s="34" customFormat="1" x14ac:dyDescent="0.2">
      <c r="A121" s="189"/>
      <c r="B121" s="187"/>
      <c r="C121" s="183"/>
      <c r="D121" s="184"/>
      <c r="E121" s="188"/>
      <c r="F121" s="152">
        <f>E121-D121+F120</f>
        <v>4946.6000000000004</v>
      </c>
      <c r="G121" s="33"/>
    </row>
    <row r="122" spans="1:7" s="34" customFormat="1" x14ac:dyDescent="0.2">
      <c r="A122" s="189"/>
      <c r="B122" s="187"/>
      <c r="C122" s="183"/>
      <c r="D122" s="184"/>
      <c r="E122" s="185"/>
      <c r="F122" s="152">
        <f>E122-D122+F121</f>
        <v>4946.6000000000004</v>
      </c>
      <c r="G122" s="33"/>
    </row>
    <row r="123" spans="1:7" s="34" customFormat="1" x14ac:dyDescent="0.2">
      <c r="A123" s="189"/>
      <c r="B123" s="187"/>
      <c r="C123" s="183"/>
      <c r="D123" s="184"/>
      <c r="E123" s="185"/>
      <c r="F123" s="152">
        <f>E123-D123+F122</f>
        <v>4946.6000000000004</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4946.6000000000004</v>
      </c>
      <c r="G128" s="33"/>
    </row>
    <row r="129" spans="1:7" s="34" customFormat="1" x14ac:dyDescent="0.2">
      <c r="A129" s="189"/>
      <c r="B129" s="187"/>
      <c r="C129" s="183"/>
      <c r="D129" s="184"/>
      <c r="E129" s="188"/>
      <c r="F129" s="152">
        <f>E129-D129+F128</f>
        <v>4946.6000000000004</v>
      </c>
      <c r="G129" s="33"/>
    </row>
    <row r="130" spans="1:7" s="34" customFormat="1" x14ac:dyDescent="0.2">
      <c r="A130" s="189"/>
      <c r="B130" s="187"/>
      <c r="C130" s="183"/>
      <c r="D130" s="184"/>
      <c r="E130" s="188"/>
      <c r="F130" s="152">
        <f>E130-D130+F129</f>
        <v>4946.6000000000004</v>
      </c>
      <c r="G130" s="33"/>
    </row>
    <row r="131" spans="1:7" s="34" customFormat="1" x14ac:dyDescent="0.2">
      <c r="A131" s="189"/>
      <c r="B131" s="187"/>
      <c r="C131" s="183"/>
      <c r="D131" s="184"/>
      <c r="E131" s="185"/>
      <c r="F131" s="152">
        <f>E131-D131+F130</f>
        <v>4946.6000000000004</v>
      </c>
      <c r="G131" s="33"/>
    </row>
    <row r="132" spans="1:7" s="34" customFormat="1" x14ac:dyDescent="0.2">
      <c r="A132" s="189"/>
      <c r="B132" s="187"/>
      <c r="C132" s="183"/>
      <c r="D132" s="184"/>
      <c r="E132" s="185"/>
      <c r="F132" s="152">
        <f>E132-D132+F131</f>
        <v>4946.6000000000004</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4946.6000000000004</v>
      </c>
      <c r="G137" s="33"/>
    </row>
    <row r="138" spans="1:7" s="34" customFormat="1" x14ac:dyDescent="0.2">
      <c r="A138" s="189"/>
      <c r="B138" s="187"/>
      <c r="C138" s="183"/>
      <c r="D138" s="184"/>
      <c r="E138" s="188"/>
      <c r="F138" s="152">
        <f>E138-D138+F137</f>
        <v>4946.6000000000004</v>
      </c>
      <c r="G138" s="33"/>
    </row>
    <row r="139" spans="1:7" s="34" customFormat="1" x14ac:dyDescent="0.2">
      <c r="A139" s="189"/>
      <c r="B139" s="187"/>
      <c r="C139" s="183"/>
      <c r="D139" s="184"/>
      <c r="E139" s="188"/>
      <c r="F139" s="152">
        <f>E139-D139+F138</f>
        <v>4946.6000000000004</v>
      </c>
      <c r="G139" s="33"/>
    </row>
    <row r="140" spans="1:7" s="34" customFormat="1" x14ac:dyDescent="0.2">
      <c r="A140" s="189"/>
      <c r="B140" s="187"/>
      <c r="C140" s="183"/>
      <c r="D140" s="184"/>
      <c r="E140" s="185"/>
      <c r="F140" s="152">
        <f>E140-D140+F139</f>
        <v>4946.6000000000004</v>
      </c>
      <c r="G140" s="33"/>
    </row>
    <row r="141" spans="1:7" s="34" customFormat="1" x14ac:dyDescent="0.2">
      <c r="A141" s="189"/>
      <c r="B141" s="187"/>
      <c r="C141" s="183"/>
      <c r="D141" s="184"/>
      <c r="E141" s="185"/>
      <c r="F141" s="152">
        <f>E141-D141+F140</f>
        <v>4946.6000000000004</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4946.6000000000004</v>
      </c>
      <c r="G146" s="33"/>
    </row>
    <row r="147" spans="1:7" s="34" customFormat="1" x14ac:dyDescent="0.2">
      <c r="A147" s="189"/>
      <c r="B147" s="187"/>
      <c r="C147" s="183"/>
      <c r="D147" s="184"/>
      <c r="E147" s="188"/>
      <c r="F147" s="152">
        <f>E147-D147+F146</f>
        <v>4946.6000000000004</v>
      </c>
      <c r="G147" s="33"/>
    </row>
    <row r="148" spans="1:7" s="34" customFormat="1" x14ac:dyDescent="0.2">
      <c r="A148" s="189"/>
      <c r="B148" s="187"/>
      <c r="C148" s="183"/>
      <c r="D148" s="184"/>
      <c r="E148" s="188"/>
      <c r="F148" s="152">
        <f>E148-D148+F147</f>
        <v>4946.6000000000004</v>
      </c>
      <c r="G148" s="33"/>
    </row>
    <row r="149" spans="1:7" s="34" customFormat="1" x14ac:dyDescent="0.2">
      <c r="A149" s="189"/>
      <c r="B149" s="187"/>
      <c r="C149" s="183"/>
      <c r="D149" s="184"/>
      <c r="E149" s="185"/>
      <c r="F149" s="152">
        <f>E149-D149+F148</f>
        <v>4946.6000000000004</v>
      </c>
      <c r="G149" s="33"/>
    </row>
    <row r="150" spans="1:7" s="34" customFormat="1" x14ac:dyDescent="0.2">
      <c r="A150" s="189"/>
      <c r="B150" s="187"/>
      <c r="C150" s="183"/>
      <c r="D150" s="184"/>
      <c r="E150" s="185"/>
      <c r="F150" s="152">
        <f>E150-D150+F149</f>
        <v>4946.6000000000004</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4946.6000000000004</v>
      </c>
      <c r="G155" s="33"/>
    </row>
    <row r="156" spans="1:7" s="34" customFormat="1" x14ac:dyDescent="0.2">
      <c r="A156" s="189"/>
      <c r="B156" s="187"/>
      <c r="C156" s="183"/>
      <c r="D156" s="184"/>
      <c r="E156" s="188"/>
      <c r="F156" s="152">
        <f>E156-D156+F155</f>
        <v>4946.6000000000004</v>
      </c>
      <c r="G156" s="33"/>
    </row>
    <row r="157" spans="1:7" s="34" customFormat="1" x14ac:dyDescent="0.2">
      <c r="A157" s="189"/>
      <c r="B157" s="187"/>
      <c r="C157" s="183"/>
      <c r="D157" s="184"/>
      <c r="E157" s="188"/>
      <c r="F157" s="152">
        <f>E157-D157+F156</f>
        <v>4946.6000000000004</v>
      </c>
      <c r="G157" s="33"/>
    </row>
    <row r="158" spans="1:7" s="34" customFormat="1" x14ac:dyDescent="0.2">
      <c r="A158" s="189"/>
      <c r="B158" s="187"/>
      <c r="C158" s="183"/>
      <c r="D158" s="184"/>
      <c r="E158" s="185"/>
      <c r="F158" s="152">
        <f>E158-D158+F157</f>
        <v>4946.6000000000004</v>
      </c>
      <c r="G158" s="33"/>
    </row>
    <row r="159" spans="1:7" s="34" customFormat="1" x14ac:dyDescent="0.2">
      <c r="A159" s="189"/>
      <c r="B159" s="187"/>
      <c r="C159" s="183"/>
      <c r="D159" s="184"/>
      <c r="E159" s="185"/>
      <c r="F159" s="152">
        <f>E159-D159+F158</f>
        <v>4946.6000000000004</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4946.6000000000004</v>
      </c>
      <c r="G164" s="33"/>
    </row>
    <row r="165" spans="1:7" s="34" customFormat="1" x14ac:dyDescent="0.2">
      <c r="A165" s="189"/>
      <c r="B165" s="187"/>
      <c r="C165" s="183"/>
      <c r="D165" s="184"/>
      <c r="E165" s="188"/>
      <c r="F165" s="152">
        <f>E165-D165+F164</f>
        <v>4946.6000000000004</v>
      </c>
      <c r="G165" s="33"/>
    </row>
    <row r="166" spans="1:7" s="34" customFormat="1" x14ac:dyDescent="0.2">
      <c r="A166" s="189"/>
      <c r="B166" s="187"/>
      <c r="C166" s="183"/>
      <c r="D166" s="184"/>
      <c r="E166" s="188"/>
      <c r="F166" s="152">
        <f>E166-D166+F165</f>
        <v>4946.6000000000004</v>
      </c>
      <c r="G166" s="33"/>
    </row>
    <row r="167" spans="1:7" s="34" customFormat="1" x14ac:dyDescent="0.2">
      <c r="A167" s="189"/>
      <c r="B167" s="187"/>
      <c r="C167" s="183"/>
      <c r="D167" s="184"/>
      <c r="E167" s="185"/>
      <c r="F167" s="152">
        <f>E167-D167+F166</f>
        <v>4946.6000000000004</v>
      </c>
      <c r="G167" s="33"/>
    </row>
    <row r="168" spans="1:7" s="34" customFormat="1" x14ac:dyDescent="0.2">
      <c r="A168" s="189"/>
      <c r="B168" s="187"/>
      <c r="C168" s="183"/>
      <c r="D168" s="184"/>
      <c r="E168" s="185"/>
      <c r="F168" s="152">
        <f>E168-D168+F167</f>
        <v>4946.6000000000004</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x14ac:dyDescent="0.25">
      <c r="A172" s="86">
        <f>'Chart of Accounts'!A28</f>
        <v>5010</v>
      </c>
      <c r="B172" s="86" t="str">
        <f>'Chart of Accounts'!B28</f>
        <v>Expense 10</v>
      </c>
      <c r="C172" s="8"/>
      <c r="D172" s="156"/>
      <c r="E172" s="157"/>
      <c r="F172" s="160"/>
      <c r="G172" s="33"/>
    </row>
    <row r="173" spans="1:7" s="34" customFormat="1" x14ac:dyDescent="0.2">
      <c r="A173" s="76"/>
      <c r="B173" s="74" t="s">
        <v>8</v>
      </c>
      <c r="C173" s="22"/>
      <c r="D173" s="161"/>
      <c r="E173" s="162"/>
      <c r="F173" s="163">
        <f>F168</f>
        <v>4946.6000000000004</v>
      </c>
      <c r="G173" s="33"/>
    </row>
    <row r="174" spans="1:7" s="34" customFormat="1" x14ac:dyDescent="0.2">
      <c r="A174" s="191"/>
      <c r="B174" s="187"/>
      <c r="C174" s="183"/>
      <c r="D174" s="184"/>
      <c r="E174" s="188"/>
      <c r="F174" s="152">
        <f>E174-D174+F173</f>
        <v>4946.6000000000004</v>
      </c>
      <c r="G174" s="33"/>
    </row>
    <row r="175" spans="1:7" s="34" customFormat="1" x14ac:dyDescent="0.2">
      <c r="A175" s="191"/>
      <c r="B175" s="187"/>
      <c r="C175" s="183"/>
      <c r="D175" s="184"/>
      <c r="E175" s="188"/>
      <c r="F175" s="152">
        <f>E175-D175+F174</f>
        <v>4946.6000000000004</v>
      </c>
      <c r="G175" s="33"/>
    </row>
    <row r="176" spans="1:7" s="34" customFormat="1" x14ac:dyDescent="0.2">
      <c r="A176" s="191"/>
      <c r="B176" s="187"/>
      <c r="C176" s="183"/>
      <c r="D176" s="184"/>
      <c r="E176" s="185"/>
      <c r="F176" s="152">
        <f>E176-D176+F175</f>
        <v>4946.6000000000004</v>
      </c>
      <c r="G176" s="33"/>
    </row>
    <row r="177" spans="1:7" s="34" customFormat="1" x14ac:dyDescent="0.2">
      <c r="A177" s="191"/>
      <c r="B177" s="187"/>
      <c r="C177" s="183"/>
      <c r="D177" s="184"/>
      <c r="E177" s="185"/>
      <c r="F177" s="152">
        <f>E177-D177+F176</f>
        <v>4946.6000000000004</v>
      </c>
      <c r="G177" s="33"/>
    </row>
    <row r="178" spans="1:7" s="34" customFormat="1" x14ac:dyDescent="0.2">
      <c r="A178" s="94"/>
      <c r="B178" s="30" t="s">
        <v>9</v>
      </c>
      <c r="C178" s="31"/>
      <c r="D178" s="153">
        <f>SUM(D174:D177)</f>
        <v>0</v>
      </c>
      <c r="E178" s="154">
        <f>SUM(E174:E177)</f>
        <v>0</v>
      </c>
      <c r="F178" s="152"/>
      <c r="G178" s="33"/>
    </row>
    <row r="179" spans="1:7" s="34" customFormat="1" ht="15.75" x14ac:dyDescent="0.25">
      <c r="A179" s="75"/>
      <c r="B179" s="32"/>
      <c r="C179" s="26"/>
      <c r="D179" s="156"/>
      <c r="E179" s="157"/>
      <c r="F179" s="157"/>
      <c r="G179" s="33"/>
    </row>
    <row r="180" spans="1:7" s="34" customFormat="1" ht="15.75" x14ac:dyDescent="0.25">
      <c r="A180" s="75"/>
      <c r="B180" s="32"/>
      <c r="C180" s="26"/>
      <c r="D180" s="156"/>
      <c r="E180" s="157"/>
      <c r="F180" s="157"/>
      <c r="G180" s="33"/>
    </row>
    <row r="181" spans="1:7" s="34" customFormat="1" ht="15.75" x14ac:dyDescent="0.25">
      <c r="A181" s="86">
        <f>'Chart of Accounts'!A29</f>
        <v>5011</v>
      </c>
      <c r="B181" s="86" t="str">
        <f>'Chart of Accounts'!B29</f>
        <v>Expense 11</v>
      </c>
      <c r="C181" s="8"/>
      <c r="D181" s="156"/>
      <c r="E181" s="157"/>
      <c r="F181" s="160"/>
      <c r="G181" s="33"/>
    </row>
    <row r="182" spans="1:7" s="34" customFormat="1" x14ac:dyDescent="0.2">
      <c r="A182" s="76"/>
      <c r="B182" s="74" t="s">
        <v>8</v>
      </c>
      <c r="C182" s="22"/>
      <c r="D182" s="161"/>
      <c r="E182" s="162"/>
      <c r="F182" s="163">
        <f>F177</f>
        <v>4946.6000000000004</v>
      </c>
      <c r="G182" s="33"/>
    </row>
    <row r="183" spans="1:7" s="34" customFormat="1" x14ac:dyDescent="0.2">
      <c r="A183" s="191"/>
      <c r="B183" s="187"/>
      <c r="C183" s="183"/>
      <c r="D183" s="184"/>
      <c r="E183" s="188"/>
      <c r="F183" s="152">
        <f>E183-D183+F182</f>
        <v>4946.6000000000004</v>
      </c>
      <c r="G183" s="33"/>
    </row>
    <row r="184" spans="1:7" s="34" customFormat="1" x14ac:dyDescent="0.2">
      <c r="A184" s="191"/>
      <c r="B184" s="187"/>
      <c r="C184" s="183"/>
      <c r="D184" s="184"/>
      <c r="E184" s="188"/>
      <c r="F184" s="152">
        <f>E184-D184+F183</f>
        <v>4946.6000000000004</v>
      </c>
      <c r="G184" s="33"/>
    </row>
    <row r="185" spans="1:7" s="34" customFormat="1" x14ac:dyDescent="0.2">
      <c r="A185" s="191"/>
      <c r="B185" s="187"/>
      <c r="C185" s="183"/>
      <c r="D185" s="184"/>
      <c r="E185" s="185"/>
      <c r="F185" s="152">
        <f>E185-D185+F184</f>
        <v>4946.6000000000004</v>
      </c>
      <c r="G185" s="33"/>
    </row>
    <row r="186" spans="1:7" s="34" customFormat="1" x14ac:dyDescent="0.2">
      <c r="A186" s="191"/>
      <c r="B186" s="187"/>
      <c r="C186" s="183"/>
      <c r="D186" s="184"/>
      <c r="E186" s="185"/>
      <c r="F186" s="152">
        <f>E186-D186+F185</f>
        <v>4946.6000000000004</v>
      </c>
      <c r="G186" s="33"/>
    </row>
    <row r="187" spans="1:7" s="34" customFormat="1" x14ac:dyDescent="0.2">
      <c r="A187" s="94"/>
      <c r="B187" s="30" t="s">
        <v>9</v>
      </c>
      <c r="C187" s="31"/>
      <c r="D187" s="153">
        <f>SUM(D183:D186)</f>
        <v>0</v>
      </c>
      <c r="E187" s="154">
        <f>SUM(E183:E186)</f>
        <v>0</v>
      </c>
      <c r="F187" s="152"/>
      <c r="G187" s="33"/>
    </row>
    <row r="188" spans="1:7" s="34" customFormat="1" ht="15.75" x14ac:dyDescent="0.25">
      <c r="A188" s="75"/>
      <c r="B188" s="32"/>
      <c r="C188" s="26"/>
      <c r="D188" s="156"/>
      <c r="E188" s="157"/>
      <c r="F188" s="157"/>
      <c r="G188" s="33"/>
    </row>
    <row r="189" spans="1:7" s="34" customFormat="1" ht="15.75" x14ac:dyDescent="0.25">
      <c r="A189" s="75"/>
      <c r="B189" s="32"/>
      <c r="C189" s="26"/>
      <c r="D189" s="156"/>
      <c r="E189" s="157"/>
      <c r="F189" s="157"/>
      <c r="G189" s="33"/>
    </row>
    <row r="190" spans="1:7" s="34" customFormat="1" ht="15.75" x14ac:dyDescent="0.25">
      <c r="A190" s="86">
        <f>'Chart of Accounts'!A30</f>
        <v>5012</v>
      </c>
      <c r="B190" s="86" t="str">
        <f>'Chart of Accounts'!B30</f>
        <v>Expense 12</v>
      </c>
      <c r="C190" s="8"/>
      <c r="D190" s="156"/>
      <c r="E190" s="157"/>
      <c r="F190" s="160"/>
      <c r="G190" s="33"/>
    </row>
    <row r="191" spans="1:7" s="34" customFormat="1" x14ac:dyDescent="0.2">
      <c r="A191" s="76"/>
      <c r="B191" s="74" t="s">
        <v>8</v>
      </c>
      <c r="C191" s="22"/>
      <c r="D191" s="161"/>
      <c r="E191" s="162"/>
      <c r="F191" s="163">
        <f>F186</f>
        <v>4946.6000000000004</v>
      </c>
      <c r="G191" s="33"/>
    </row>
    <row r="192" spans="1:7" s="34" customFormat="1" x14ac:dyDescent="0.2">
      <c r="A192" s="191"/>
      <c r="B192" s="187"/>
      <c r="C192" s="183"/>
      <c r="D192" s="184"/>
      <c r="E192" s="188"/>
      <c r="F192" s="152">
        <f>E192-D192+F191</f>
        <v>4946.6000000000004</v>
      </c>
      <c r="G192" s="33"/>
    </row>
    <row r="193" spans="1:7" s="34" customFormat="1" x14ac:dyDescent="0.2">
      <c r="A193" s="191"/>
      <c r="B193" s="187"/>
      <c r="C193" s="183"/>
      <c r="D193" s="184"/>
      <c r="E193" s="188"/>
      <c r="F193" s="152">
        <f>E193-D193+F192</f>
        <v>4946.6000000000004</v>
      </c>
      <c r="G193" s="33"/>
    </row>
    <row r="194" spans="1:7" s="34" customFormat="1" x14ac:dyDescent="0.2">
      <c r="A194" s="191"/>
      <c r="B194" s="187"/>
      <c r="C194" s="183"/>
      <c r="D194" s="184"/>
      <c r="E194" s="185"/>
      <c r="F194" s="152">
        <f>E194-D194+F193</f>
        <v>4946.6000000000004</v>
      </c>
      <c r="G194" s="33"/>
    </row>
    <row r="195" spans="1:7" s="34" customFormat="1" x14ac:dyDescent="0.2">
      <c r="A195" s="191"/>
      <c r="B195" s="187"/>
      <c r="C195" s="183"/>
      <c r="D195" s="184"/>
      <c r="E195" s="185"/>
      <c r="F195" s="152">
        <f>E195-D195+F194</f>
        <v>4946.6000000000004</v>
      </c>
      <c r="G195" s="33"/>
    </row>
    <row r="196" spans="1:7" s="34" customFormat="1" x14ac:dyDescent="0.2">
      <c r="A196" s="94"/>
      <c r="B196" s="30" t="s">
        <v>9</v>
      </c>
      <c r="C196" s="31"/>
      <c r="D196" s="153">
        <f>SUM(D192:D195)</f>
        <v>0</v>
      </c>
      <c r="E196" s="154">
        <f>SUM(E192:E195)</f>
        <v>0</v>
      </c>
      <c r="F196" s="152"/>
      <c r="G196" s="33"/>
    </row>
    <row r="197" spans="1:7" s="34" customFormat="1" ht="15.75" x14ac:dyDescent="0.25">
      <c r="A197" s="75"/>
      <c r="B197" s="32"/>
      <c r="C197" s="26"/>
      <c r="D197" s="156"/>
      <c r="E197" s="157"/>
      <c r="F197" s="157"/>
      <c r="G197" s="33"/>
    </row>
    <row r="198" spans="1:7" s="34" customFormat="1" ht="15.75" x14ac:dyDescent="0.25">
      <c r="A198" s="75"/>
      <c r="B198" s="32"/>
      <c r="C198" s="26"/>
      <c r="D198" s="156"/>
      <c r="E198" s="157"/>
      <c r="F198" s="157"/>
      <c r="G198" s="33"/>
    </row>
    <row r="199" spans="1:7" s="34" customFormat="1" ht="15.75" x14ac:dyDescent="0.25">
      <c r="A199" s="95">
        <f>'Chart of Accounts'!A31</f>
        <v>5013</v>
      </c>
      <c r="B199" s="95" t="str">
        <f>'Chart of Accounts'!B31</f>
        <v>Expense 13</v>
      </c>
      <c r="C199" s="8"/>
      <c r="D199" s="156"/>
      <c r="E199" s="157"/>
      <c r="F199" s="160"/>
      <c r="G199" s="33"/>
    </row>
    <row r="200" spans="1:7" s="34" customFormat="1" x14ac:dyDescent="0.2">
      <c r="A200" s="96"/>
      <c r="B200" s="74" t="s">
        <v>8</v>
      </c>
      <c r="C200" s="22"/>
      <c r="D200" s="161"/>
      <c r="E200" s="162"/>
      <c r="F200" s="163">
        <f>F195</f>
        <v>4946.6000000000004</v>
      </c>
      <c r="G200" s="33"/>
    </row>
    <row r="201" spans="1:7" s="34" customFormat="1" x14ac:dyDescent="0.2">
      <c r="A201" s="192"/>
      <c r="B201" s="187"/>
      <c r="C201" s="183"/>
      <c r="D201" s="184"/>
      <c r="E201" s="188"/>
      <c r="F201" s="152">
        <f>E201-D201+F200</f>
        <v>4946.6000000000004</v>
      </c>
      <c r="G201" s="33"/>
    </row>
    <row r="202" spans="1:7" s="34" customFormat="1" x14ac:dyDescent="0.2">
      <c r="A202" s="192"/>
      <c r="B202" s="187"/>
      <c r="C202" s="183"/>
      <c r="D202" s="184"/>
      <c r="E202" s="188"/>
      <c r="F202" s="152">
        <f>E202-D202+F201</f>
        <v>4946.6000000000004</v>
      </c>
      <c r="G202" s="33"/>
    </row>
    <row r="203" spans="1:7" s="34" customFormat="1" x14ac:dyDescent="0.2">
      <c r="A203" s="192"/>
      <c r="B203" s="187"/>
      <c r="C203" s="183"/>
      <c r="D203" s="184"/>
      <c r="E203" s="185"/>
      <c r="F203" s="152">
        <f>E203-D203+F202</f>
        <v>4946.6000000000004</v>
      </c>
      <c r="G203" s="33"/>
    </row>
    <row r="204" spans="1:7" s="34" customFormat="1" x14ac:dyDescent="0.2">
      <c r="A204" s="192"/>
      <c r="B204" s="187"/>
      <c r="C204" s="183"/>
      <c r="D204" s="184"/>
      <c r="E204" s="185"/>
      <c r="F204" s="152">
        <f>E204-D204+F203</f>
        <v>4946.6000000000004</v>
      </c>
      <c r="G204" s="33"/>
    </row>
    <row r="205" spans="1:7" s="34" customFormat="1" x14ac:dyDescent="0.2">
      <c r="A205" s="97"/>
      <c r="B205" s="30" t="s">
        <v>9</v>
      </c>
      <c r="C205" s="31"/>
      <c r="D205" s="153">
        <f>SUM(D201:D204)</f>
        <v>0</v>
      </c>
      <c r="E205" s="154">
        <f>SUM(E201:E204)</f>
        <v>0</v>
      </c>
      <c r="F205" s="152"/>
      <c r="G205" s="33"/>
    </row>
    <row r="206" spans="1:7" s="34" customFormat="1" ht="15.75" x14ac:dyDescent="0.25">
      <c r="A206" s="75"/>
      <c r="B206" s="32"/>
      <c r="C206" s="26"/>
      <c r="D206" s="156"/>
      <c r="E206" s="157"/>
      <c r="F206" s="157"/>
      <c r="G206" s="33"/>
    </row>
    <row r="207" spans="1:7" s="34" customFormat="1" ht="15.75" x14ac:dyDescent="0.25">
      <c r="A207" s="75"/>
      <c r="B207" s="32"/>
      <c r="C207" s="26"/>
      <c r="D207" s="156"/>
      <c r="E207" s="157"/>
      <c r="F207" s="157"/>
      <c r="G207" s="33"/>
    </row>
    <row r="208" spans="1:7" s="34" customFormat="1" ht="15.75" x14ac:dyDescent="0.25">
      <c r="A208" s="95">
        <f>'Chart of Accounts'!A33</f>
        <v>5014</v>
      </c>
      <c r="B208" s="95" t="str">
        <f>'Chart of Accounts'!B33</f>
        <v>Expense 14</v>
      </c>
      <c r="C208" s="8"/>
      <c r="D208" s="156"/>
      <c r="E208" s="157"/>
      <c r="F208" s="160"/>
      <c r="G208" s="33"/>
    </row>
    <row r="209" spans="1:7" s="34" customFormat="1" x14ac:dyDescent="0.2">
      <c r="A209" s="96"/>
      <c r="B209" s="74" t="s">
        <v>8</v>
      </c>
      <c r="C209" s="22"/>
      <c r="D209" s="161"/>
      <c r="E209" s="162"/>
      <c r="F209" s="163">
        <f>F204</f>
        <v>4946.6000000000004</v>
      </c>
      <c r="G209" s="33"/>
    </row>
    <row r="210" spans="1:7" s="34" customFormat="1" x14ac:dyDescent="0.2">
      <c r="A210" s="192"/>
      <c r="B210" s="187"/>
      <c r="C210" s="183"/>
      <c r="D210" s="184"/>
      <c r="E210" s="188"/>
      <c r="F210" s="152">
        <f>E210-D210+F209</f>
        <v>4946.6000000000004</v>
      </c>
      <c r="G210" s="33"/>
    </row>
    <row r="211" spans="1:7" s="34" customFormat="1" x14ac:dyDescent="0.2">
      <c r="A211" s="192"/>
      <c r="B211" s="187"/>
      <c r="C211" s="183"/>
      <c r="D211" s="184"/>
      <c r="E211" s="188"/>
      <c r="F211" s="152">
        <f>E211-D211+F210</f>
        <v>4946.6000000000004</v>
      </c>
      <c r="G211" s="33"/>
    </row>
    <row r="212" spans="1:7" s="34" customFormat="1" x14ac:dyDescent="0.2">
      <c r="A212" s="192"/>
      <c r="B212" s="187"/>
      <c r="C212" s="183"/>
      <c r="D212" s="184"/>
      <c r="E212" s="185"/>
      <c r="F212" s="152">
        <f>E212-D212+F211</f>
        <v>4946.6000000000004</v>
      </c>
      <c r="G212" s="33"/>
    </row>
    <row r="213" spans="1:7" s="34" customFormat="1" x14ac:dyDescent="0.2">
      <c r="A213" s="192"/>
      <c r="B213" s="187"/>
      <c r="C213" s="183"/>
      <c r="D213" s="184"/>
      <c r="E213" s="185"/>
      <c r="F213" s="152">
        <f>E213-D213+F212</f>
        <v>4946.6000000000004</v>
      </c>
      <c r="G213" s="33"/>
    </row>
    <row r="214" spans="1:7" s="34" customFormat="1" x14ac:dyDescent="0.2">
      <c r="A214" s="97"/>
      <c r="B214" s="30" t="s">
        <v>9</v>
      </c>
      <c r="C214" s="31"/>
      <c r="D214" s="153">
        <f>SUM(D210:D213)</f>
        <v>0</v>
      </c>
      <c r="E214" s="154">
        <f>SUM(E210:E213)</f>
        <v>0</v>
      </c>
      <c r="F214" s="152"/>
      <c r="G214" s="33"/>
    </row>
    <row r="215" spans="1:7" s="34" customFormat="1" ht="15.75" x14ac:dyDescent="0.25">
      <c r="A215" s="75"/>
      <c r="B215" s="32"/>
      <c r="C215" s="26"/>
      <c r="D215" s="156"/>
      <c r="E215" s="157"/>
      <c r="F215" s="157"/>
      <c r="G215" s="33"/>
    </row>
    <row r="216" spans="1:7" s="34" customFormat="1" ht="15.75" x14ac:dyDescent="0.25">
      <c r="A216" s="75"/>
      <c r="B216" s="32"/>
      <c r="C216" s="26"/>
      <c r="D216" s="156"/>
      <c r="E216" s="157"/>
      <c r="F216" s="157"/>
      <c r="G216" s="33"/>
    </row>
    <row r="217" spans="1:7" s="34" customFormat="1" ht="15.75" x14ac:dyDescent="0.25">
      <c r="A217" s="95">
        <f>'Chart of Accounts'!A34</f>
        <v>5015</v>
      </c>
      <c r="B217" s="95" t="str">
        <f>'Chart of Accounts'!B34</f>
        <v>Expense 15</v>
      </c>
      <c r="C217" s="8"/>
      <c r="D217" s="156"/>
      <c r="E217" s="157"/>
      <c r="F217" s="160"/>
      <c r="G217" s="33"/>
    </row>
    <row r="218" spans="1:7" s="34" customFormat="1" x14ac:dyDescent="0.2">
      <c r="A218" s="96"/>
      <c r="B218" s="74" t="s">
        <v>8</v>
      </c>
      <c r="C218" s="22"/>
      <c r="D218" s="161"/>
      <c r="E218" s="162"/>
      <c r="F218" s="163">
        <f>F213</f>
        <v>4946.6000000000004</v>
      </c>
      <c r="G218" s="33"/>
    </row>
    <row r="219" spans="1:7" s="34" customFormat="1" x14ac:dyDescent="0.2">
      <c r="A219" s="192"/>
      <c r="B219" s="187"/>
      <c r="C219" s="183"/>
      <c r="D219" s="184"/>
      <c r="E219" s="188"/>
      <c r="F219" s="152">
        <f>E219-D219+F218</f>
        <v>4946.6000000000004</v>
      </c>
      <c r="G219" s="33"/>
    </row>
    <row r="220" spans="1:7" s="34" customFormat="1" x14ac:dyDescent="0.2">
      <c r="A220" s="192"/>
      <c r="B220" s="187"/>
      <c r="C220" s="183"/>
      <c r="D220" s="184"/>
      <c r="E220" s="188"/>
      <c r="F220" s="152">
        <f>E220-D220+F219</f>
        <v>4946.6000000000004</v>
      </c>
      <c r="G220" s="33"/>
    </row>
    <row r="221" spans="1:7" s="34" customFormat="1" x14ac:dyDescent="0.2">
      <c r="A221" s="192"/>
      <c r="B221" s="187"/>
      <c r="C221" s="183"/>
      <c r="D221" s="184"/>
      <c r="E221" s="185"/>
      <c r="F221" s="152">
        <f>E221-D221+F220</f>
        <v>4946.6000000000004</v>
      </c>
      <c r="G221" s="33"/>
    </row>
    <row r="222" spans="1:7" s="34" customFormat="1" x14ac:dyDescent="0.2">
      <c r="A222" s="192"/>
      <c r="B222" s="187"/>
      <c r="C222" s="183"/>
      <c r="D222" s="184"/>
      <c r="E222" s="185"/>
      <c r="F222" s="152">
        <f>E222-D222+F221</f>
        <v>4946.6000000000004</v>
      </c>
      <c r="G222" s="33"/>
    </row>
    <row r="223" spans="1:7" s="34" customFormat="1" x14ac:dyDescent="0.2">
      <c r="A223" s="97"/>
      <c r="B223" s="30" t="s">
        <v>9</v>
      </c>
      <c r="C223" s="31"/>
      <c r="D223" s="153">
        <f>SUM(D219:D222)</f>
        <v>0</v>
      </c>
      <c r="E223" s="154">
        <f>SUM(E219:E222)</f>
        <v>0</v>
      </c>
      <c r="F223" s="152"/>
      <c r="G223" s="33"/>
    </row>
    <row r="224" spans="1:7" s="34" customFormat="1" ht="15.75" x14ac:dyDescent="0.25">
      <c r="A224" s="75"/>
      <c r="B224" s="32"/>
      <c r="C224" s="26"/>
      <c r="D224" s="156"/>
      <c r="E224" s="157"/>
      <c r="F224" s="157"/>
      <c r="G224" s="33"/>
    </row>
    <row r="225" spans="1:7" s="34" customFormat="1" ht="15.75" x14ac:dyDescent="0.25">
      <c r="A225" s="75"/>
      <c r="B225" s="32"/>
      <c r="C225" s="26"/>
      <c r="D225" s="156"/>
      <c r="E225" s="157"/>
      <c r="F225" s="157"/>
      <c r="G225" s="33"/>
    </row>
    <row r="226" spans="1:7" s="34" customFormat="1" ht="15.75" x14ac:dyDescent="0.25">
      <c r="A226" s="95">
        <f>'Chart of Accounts'!A35</f>
        <v>5016</v>
      </c>
      <c r="B226" s="95" t="str">
        <f>'Chart of Accounts'!B35</f>
        <v>Expense 16</v>
      </c>
      <c r="C226" s="8"/>
      <c r="D226" s="156"/>
      <c r="E226" s="157"/>
      <c r="F226" s="160"/>
      <c r="G226" s="33"/>
    </row>
    <row r="227" spans="1:7" s="34" customFormat="1" x14ac:dyDescent="0.2">
      <c r="A227" s="96"/>
      <c r="B227" s="74" t="s">
        <v>8</v>
      </c>
      <c r="C227" s="22"/>
      <c r="D227" s="161"/>
      <c r="E227" s="162"/>
      <c r="F227" s="163">
        <f>F222</f>
        <v>4946.6000000000004</v>
      </c>
      <c r="G227" s="33"/>
    </row>
    <row r="228" spans="1:7" s="34" customFormat="1" x14ac:dyDescent="0.2">
      <c r="A228" s="192"/>
      <c r="B228" s="187"/>
      <c r="C228" s="183"/>
      <c r="D228" s="184"/>
      <c r="E228" s="188"/>
      <c r="F228" s="152">
        <f>E228-D228+F227</f>
        <v>4946.6000000000004</v>
      </c>
      <c r="G228" s="33"/>
    </row>
    <row r="229" spans="1:7" s="34" customFormat="1" x14ac:dyDescent="0.2">
      <c r="A229" s="192"/>
      <c r="B229" s="187"/>
      <c r="C229" s="183"/>
      <c r="D229" s="184"/>
      <c r="E229" s="188"/>
      <c r="F229" s="152">
        <f>E229-D229+F228</f>
        <v>4946.6000000000004</v>
      </c>
      <c r="G229" s="33"/>
    </row>
    <row r="230" spans="1:7" s="34" customFormat="1" x14ac:dyDescent="0.2">
      <c r="A230" s="192"/>
      <c r="B230" s="187"/>
      <c r="C230" s="183"/>
      <c r="D230" s="184"/>
      <c r="E230" s="185"/>
      <c r="F230" s="152">
        <f>E230-D230+F229</f>
        <v>4946.6000000000004</v>
      </c>
      <c r="G230" s="33"/>
    </row>
    <row r="231" spans="1:7" s="34" customFormat="1" x14ac:dyDescent="0.2">
      <c r="A231" s="192"/>
      <c r="B231" s="187"/>
      <c r="C231" s="183"/>
      <c r="D231" s="184"/>
      <c r="E231" s="185"/>
      <c r="F231" s="152">
        <f>E231-D231+F230</f>
        <v>4946.6000000000004</v>
      </c>
      <c r="G231" s="33"/>
    </row>
    <row r="232" spans="1:7" s="34" customFormat="1" x14ac:dyDescent="0.2">
      <c r="A232" s="97"/>
      <c r="B232" s="30" t="s">
        <v>9</v>
      </c>
      <c r="C232" s="31"/>
      <c r="D232" s="153">
        <f>SUM(D228:D231)</f>
        <v>0</v>
      </c>
      <c r="E232" s="154">
        <f>SUM(E228:E231)</f>
        <v>0</v>
      </c>
      <c r="F232" s="152"/>
      <c r="G232" s="33"/>
    </row>
    <row r="233" spans="1:7" s="34" customFormat="1" ht="15.75" x14ac:dyDescent="0.25">
      <c r="A233" s="75"/>
      <c r="B233" s="32"/>
      <c r="C233" s="26"/>
      <c r="D233" s="156"/>
      <c r="E233" s="157"/>
      <c r="F233" s="157"/>
      <c r="G233" s="33"/>
    </row>
    <row r="234" spans="1:7" s="34" customFormat="1" ht="15.75" x14ac:dyDescent="0.25">
      <c r="A234" s="75"/>
      <c r="B234" s="32"/>
      <c r="C234" s="26"/>
      <c r="D234" s="156"/>
      <c r="E234" s="157"/>
      <c r="F234" s="157"/>
      <c r="G234" s="33"/>
    </row>
    <row r="235" spans="1:7" s="34" customFormat="1" ht="15.75" x14ac:dyDescent="0.25">
      <c r="A235" s="95">
        <f>'Chart of Accounts'!A36</f>
        <v>5017</v>
      </c>
      <c r="B235" s="95" t="str">
        <f>'Chart of Accounts'!B36</f>
        <v>Expense 17</v>
      </c>
      <c r="C235" s="8"/>
      <c r="D235" s="156"/>
      <c r="E235" s="157"/>
      <c r="F235" s="160"/>
      <c r="G235" s="33"/>
    </row>
    <row r="236" spans="1:7" s="34" customFormat="1" x14ac:dyDescent="0.2">
      <c r="A236" s="96"/>
      <c r="B236" s="74" t="s">
        <v>8</v>
      </c>
      <c r="C236" s="22"/>
      <c r="D236" s="161"/>
      <c r="E236" s="162"/>
      <c r="F236" s="163">
        <f>F231</f>
        <v>4946.6000000000004</v>
      </c>
      <c r="G236" s="33"/>
    </row>
    <row r="237" spans="1:7" s="34" customFormat="1" x14ac:dyDescent="0.2">
      <c r="A237" s="192"/>
      <c r="B237" s="187"/>
      <c r="C237" s="183"/>
      <c r="D237" s="184"/>
      <c r="E237" s="188"/>
      <c r="F237" s="152">
        <f>E237-D237+F236</f>
        <v>4946.6000000000004</v>
      </c>
      <c r="G237" s="33"/>
    </row>
    <row r="238" spans="1:7" s="34" customFormat="1" x14ac:dyDescent="0.2">
      <c r="A238" s="192"/>
      <c r="B238" s="187"/>
      <c r="C238" s="183"/>
      <c r="D238" s="184"/>
      <c r="E238" s="188"/>
      <c r="F238" s="152">
        <f>E238-D238+F237</f>
        <v>4946.6000000000004</v>
      </c>
      <c r="G238" s="33"/>
    </row>
    <row r="239" spans="1:7" s="34" customFormat="1" x14ac:dyDescent="0.2">
      <c r="A239" s="192"/>
      <c r="B239" s="187"/>
      <c r="C239" s="183"/>
      <c r="D239" s="184"/>
      <c r="E239" s="185"/>
      <c r="F239" s="152">
        <f>E239-D239+F238</f>
        <v>4946.6000000000004</v>
      </c>
      <c r="G239" s="33"/>
    </row>
    <row r="240" spans="1:7" s="34" customFormat="1" x14ac:dyDescent="0.2">
      <c r="A240" s="192"/>
      <c r="B240" s="187"/>
      <c r="C240" s="183"/>
      <c r="D240" s="184"/>
      <c r="E240" s="185"/>
      <c r="F240" s="152">
        <f>E240-D240+F239</f>
        <v>4946.6000000000004</v>
      </c>
      <c r="G240" s="33"/>
    </row>
    <row r="241" spans="1:7" s="34" customFormat="1" x14ac:dyDescent="0.2">
      <c r="A241" s="97"/>
      <c r="B241" s="30" t="s">
        <v>9</v>
      </c>
      <c r="C241" s="31"/>
      <c r="D241" s="153">
        <f>SUM(D237:D240)</f>
        <v>0</v>
      </c>
      <c r="E241" s="154">
        <f>SUM(E237:E240)</f>
        <v>0</v>
      </c>
      <c r="F241" s="152"/>
      <c r="G241" s="33"/>
    </row>
    <row r="242" spans="1:7" s="34" customFormat="1" ht="15.75" x14ac:dyDescent="0.25">
      <c r="A242" s="75"/>
      <c r="B242" s="32"/>
      <c r="C242" s="26"/>
      <c r="D242" s="156"/>
      <c r="E242" s="157"/>
      <c r="F242" s="157"/>
      <c r="G242" s="33"/>
    </row>
    <row r="243" spans="1:7" s="34" customFormat="1" ht="15.75" x14ac:dyDescent="0.25">
      <c r="A243" s="75"/>
      <c r="B243" s="32"/>
      <c r="C243" s="26"/>
      <c r="D243" s="156"/>
      <c r="E243" s="157"/>
      <c r="F243" s="157"/>
      <c r="G243" s="33"/>
    </row>
    <row r="244" spans="1:7" s="34" customFormat="1" ht="15.75" x14ac:dyDescent="0.25">
      <c r="A244" s="95">
        <f>'Chart of Accounts'!A38</f>
        <v>5018</v>
      </c>
      <c r="B244" s="95" t="str">
        <f>'Chart of Accounts'!B38</f>
        <v>Expense 18</v>
      </c>
      <c r="C244" s="8"/>
      <c r="D244" s="156"/>
      <c r="E244" s="157"/>
      <c r="F244" s="160"/>
      <c r="G244" s="33"/>
    </row>
    <row r="245" spans="1:7" s="34" customFormat="1" x14ac:dyDescent="0.2">
      <c r="A245" s="96"/>
      <c r="B245" s="74" t="s">
        <v>8</v>
      </c>
      <c r="C245" s="22"/>
      <c r="D245" s="161"/>
      <c r="E245" s="162"/>
      <c r="F245" s="163">
        <f>F240</f>
        <v>4946.6000000000004</v>
      </c>
      <c r="G245" s="33"/>
    </row>
    <row r="246" spans="1:7" s="34" customFormat="1" x14ac:dyDescent="0.2">
      <c r="A246" s="192"/>
      <c r="B246" s="187"/>
      <c r="C246" s="183"/>
      <c r="D246" s="184"/>
      <c r="E246" s="188"/>
      <c r="F246" s="152">
        <f>E246-D246+F245</f>
        <v>4946.6000000000004</v>
      </c>
      <c r="G246" s="33"/>
    </row>
    <row r="247" spans="1:7" s="34" customFormat="1" x14ac:dyDescent="0.2">
      <c r="A247" s="192"/>
      <c r="B247" s="187"/>
      <c r="C247" s="183"/>
      <c r="D247" s="184"/>
      <c r="E247" s="188"/>
      <c r="F247" s="152">
        <f>E247-D247+F246</f>
        <v>4946.6000000000004</v>
      </c>
      <c r="G247" s="33"/>
    </row>
    <row r="248" spans="1:7" s="34" customFormat="1" x14ac:dyDescent="0.2">
      <c r="A248" s="192"/>
      <c r="B248" s="187"/>
      <c r="C248" s="183"/>
      <c r="D248" s="184"/>
      <c r="E248" s="185"/>
      <c r="F248" s="152">
        <f>E248-D248+F247</f>
        <v>4946.6000000000004</v>
      </c>
      <c r="G248" s="33"/>
    </row>
    <row r="249" spans="1:7" s="34" customFormat="1" x14ac:dyDescent="0.2">
      <c r="A249" s="192"/>
      <c r="B249" s="187"/>
      <c r="C249" s="183"/>
      <c r="D249" s="184"/>
      <c r="E249" s="185"/>
      <c r="F249" s="152">
        <f>E249-D249+F248</f>
        <v>4946.6000000000004</v>
      </c>
      <c r="G249" s="33"/>
    </row>
    <row r="250" spans="1:7" s="34" customFormat="1" x14ac:dyDescent="0.2">
      <c r="A250" s="97"/>
      <c r="B250" s="30" t="s">
        <v>9</v>
      </c>
      <c r="C250" s="31"/>
      <c r="D250" s="153">
        <f>SUM(D246:D249)</f>
        <v>0</v>
      </c>
      <c r="E250" s="154">
        <f>SUM(E246:E249)</f>
        <v>0</v>
      </c>
      <c r="F250" s="152"/>
      <c r="G250" s="33"/>
    </row>
    <row r="251" spans="1:7" s="34" customFormat="1" ht="15.75" x14ac:dyDescent="0.25">
      <c r="A251" s="75"/>
      <c r="B251" s="32"/>
      <c r="C251" s="26"/>
      <c r="D251" s="156"/>
      <c r="E251" s="157"/>
      <c r="F251" s="157"/>
      <c r="G251" s="33"/>
    </row>
    <row r="252" spans="1:7" s="34" customFormat="1" ht="15.75" x14ac:dyDescent="0.25">
      <c r="A252" s="75"/>
      <c r="B252" s="32"/>
      <c r="C252" s="26"/>
      <c r="D252" s="156"/>
      <c r="E252" s="157"/>
      <c r="F252" s="157"/>
      <c r="G252" s="33"/>
    </row>
    <row r="253" spans="1:7" s="34" customFormat="1" ht="15.75" x14ac:dyDescent="0.25">
      <c r="A253" s="95">
        <f>'Chart of Accounts'!A39</f>
        <v>5019</v>
      </c>
      <c r="B253" s="95" t="str">
        <f>'Chart of Accounts'!B39</f>
        <v>Expense 19</v>
      </c>
      <c r="C253" s="8"/>
      <c r="D253" s="156"/>
      <c r="E253" s="157"/>
      <c r="F253" s="160"/>
      <c r="G253" s="33"/>
    </row>
    <row r="254" spans="1:7" s="34" customFormat="1" x14ac:dyDescent="0.2">
      <c r="A254" s="96"/>
      <c r="B254" s="74" t="s">
        <v>8</v>
      </c>
      <c r="C254" s="22"/>
      <c r="D254" s="161"/>
      <c r="E254" s="162"/>
      <c r="F254" s="163">
        <f>F249</f>
        <v>4946.6000000000004</v>
      </c>
      <c r="G254" s="33"/>
    </row>
    <row r="255" spans="1:7" s="34" customFormat="1" x14ac:dyDescent="0.2">
      <c r="A255" s="192"/>
      <c r="B255" s="187"/>
      <c r="C255" s="183"/>
      <c r="D255" s="184"/>
      <c r="E255" s="188"/>
      <c r="F255" s="152">
        <f>E255-D255+F254</f>
        <v>4946.6000000000004</v>
      </c>
      <c r="G255" s="33"/>
    </row>
    <row r="256" spans="1:7" s="34" customFormat="1" x14ac:dyDescent="0.2">
      <c r="A256" s="192"/>
      <c r="B256" s="187"/>
      <c r="C256" s="183"/>
      <c r="D256" s="184"/>
      <c r="E256" s="188"/>
      <c r="F256" s="152">
        <f>E256-D256+F255</f>
        <v>4946.6000000000004</v>
      </c>
      <c r="G256" s="33"/>
    </row>
    <row r="257" spans="1:7" s="34" customFormat="1" x14ac:dyDescent="0.2">
      <c r="A257" s="192"/>
      <c r="B257" s="187"/>
      <c r="C257" s="183"/>
      <c r="D257" s="184"/>
      <c r="E257" s="185"/>
      <c r="F257" s="152">
        <f>E257-D257+F256</f>
        <v>4946.6000000000004</v>
      </c>
      <c r="G257" s="33"/>
    </row>
    <row r="258" spans="1:7" s="34" customFormat="1" x14ac:dyDescent="0.2">
      <c r="A258" s="192"/>
      <c r="B258" s="187"/>
      <c r="C258" s="183"/>
      <c r="D258" s="184"/>
      <c r="E258" s="185"/>
      <c r="F258" s="152">
        <f>E258-D258+F257</f>
        <v>4946.6000000000004</v>
      </c>
      <c r="G258" s="33"/>
    </row>
    <row r="259" spans="1:7" s="34" customFormat="1" x14ac:dyDescent="0.2">
      <c r="A259" s="97"/>
      <c r="B259" s="30" t="s">
        <v>9</v>
      </c>
      <c r="C259" s="31"/>
      <c r="D259" s="153">
        <f>SUM(D255:D258)</f>
        <v>0</v>
      </c>
      <c r="E259" s="154">
        <f>SUM(E255:E258)</f>
        <v>0</v>
      </c>
      <c r="F259" s="152"/>
      <c r="G259" s="33"/>
    </row>
    <row r="260" spans="1:7" s="34" customFormat="1" ht="15.75" x14ac:dyDescent="0.25">
      <c r="A260" s="75"/>
      <c r="B260" s="32"/>
      <c r="C260" s="26"/>
      <c r="D260" s="156"/>
      <c r="E260" s="157"/>
      <c r="F260" s="157"/>
      <c r="G260" s="33"/>
    </row>
    <row r="261" spans="1:7" s="34" customFormat="1" ht="15.75" x14ac:dyDescent="0.25">
      <c r="A261" s="75"/>
      <c r="B261" s="32"/>
      <c r="C261" s="26"/>
      <c r="D261" s="156"/>
      <c r="E261" s="157"/>
      <c r="F261" s="157"/>
      <c r="G261" s="33"/>
    </row>
    <row r="262" spans="1:7" s="34" customFormat="1" ht="15.75" x14ac:dyDescent="0.25">
      <c r="A262" s="98">
        <f>'Chart of Accounts'!A40</f>
        <v>5020</v>
      </c>
      <c r="B262" s="98" t="str">
        <f>'Chart of Accounts'!B40</f>
        <v>Expense 20</v>
      </c>
      <c r="C262" s="8"/>
      <c r="D262" s="156"/>
      <c r="E262" s="157"/>
      <c r="F262" s="160"/>
      <c r="G262" s="33"/>
    </row>
    <row r="263" spans="1:7" s="34" customFormat="1" x14ac:dyDescent="0.2">
      <c r="A263" s="99"/>
      <c r="B263" s="74" t="s">
        <v>8</v>
      </c>
      <c r="C263" s="22"/>
      <c r="D263" s="161"/>
      <c r="E263" s="162"/>
      <c r="F263" s="163">
        <f>F258</f>
        <v>4946.6000000000004</v>
      </c>
      <c r="G263" s="33"/>
    </row>
    <row r="264" spans="1:7" s="34" customFormat="1" x14ac:dyDescent="0.2">
      <c r="A264" s="193"/>
      <c r="B264" s="187"/>
      <c r="C264" s="183"/>
      <c r="D264" s="184"/>
      <c r="E264" s="188"/>
      <c r="F264" s="152">
        <f>E264-D264+F263</f>
        <v>4946.6000000000004</v>
      </c>
      <c r="G264" s="33"/>
    </row>
    <row r="265" spans="1:7" s="34" customFormat="1" x14ac:dyDescent="0.2">
      <c r="A265" s="193"/>
      <c r="B265" s="187"/>
      <c r="C265" s="183"/>
      <c r="D265" s="184"/>
      <c r="E265" s="188"/>
      <c r="F265" s="152">
        <f>E265-D265+F264</f>
        <v>4946.6000000000004</v>
      </c>
      <c r="G265" s="33"/>
    </row>
    <row r="266" spans="1:7" s="34" customFormat="1" x14ac:dyDescent="0.2">
      <c r="A266" s="193"/>
      <c r="B266" s="187"/>
      <c r="C266" s="183"/>
      <c r="D266" s="184"/>
      <c r="E266" s="185"/>
      <c r="F266" s="152">
        <f>E266-D266+F265</f>
        <v>4946.6000000000004</v>
      </c>
      <c r="G266" s="33"/>
    </row>
    <row r="267" spans="1:7" s="34" customFormat="1" x14ac:dyDescent="0.2">
      <c r="A267" s="193"/>
      <c r="B267" s="187"/>
      <c r="C267" s="183"/>
      <c r="D267" s="184"/>
      <c r="E267" s="185"/>
      <c r="F267" s="152">
        <f>E267-D267+F266</f>
        <v>4946.6000000000004</v>
      </c>
      <c r="G267" s="33"/>
    </row>
    <row r="268" spans="1:7" s="34" customFormat="1" x14ac:dyDescent="0.2">
      <c r="A268" s="100"/>
      <c r="B268" s="30" t="s">
        <v>9</v>
      </c>
      <c r="C268" s="31"/>
      <c r="D268" s="153">
        <f>SUM(D264:D267)</f>
        <v>0</v>
      </c>
      <c r="E268" s="154">
        <f>SUM(E264:E267)</f>
        <v>0</v>
      </c>
      <c r="F268" s="152"/>
      <c r="G268" s="33"/>
    </row>
    <row r="269" spans="1:7" s="34" customFormat="1" ht="15.75" x14ac:dyDescent="0.25">
      <c r="A269" s="75"/>
      <c r="B269" s="32"/>
      <c r="C269" s="26"/>
      <c r="D269" s="156"/>
      <c r="E269" s="157"/>
      <c r="F269" s="157"/>
      <c r="G269" s="33"/>
    </row>
    <row r="270" spans="1:7" s="34" customFormat="1" ht="15.75" x14ac:dyDescent="0.25">
      <c r="A270" s="75"/>
      <c r="B270" s="32"/>
      <c r="C270" s="26"/>
      <c r="D270" s="156"/>
      <c r="E270" s="157"/>
      <c r="F270" s="157"/>
      <c r="G270" s="33"/>
    </row>
    <row r="271" spans="1:7" s="34" customFormat="1" ht="15.75" x14ac:dyDescent="0.25">
      <c r="A271" s="98">
        <f>'Chart of Accounts'!A41</f>
        <v>5021</v>
      </c>
      <c r="B271" s="98" t="str">
        <f>'Chart of Accounts'!B41</f>
        <v>Expense 21</v>
      </c>
      <c r="C271" s="8"/>
      <c r="D271" s="156"/>
      <c r="E271" s="157"/>
      <c r="F271" s="160"/>
      <c r="G271" s="33"/>
    </row>
    <row r="272" spans="1:7" s="34" customFormat="1" x14ac:dyDescent="0.2">
      <c r="A272" s="99"/>
      <c r="B272" s="74" t="s">
        <v>8</v>
      </c>
      <c r="C272" s="22"/>
      <c r="D272" s="161"/>
      <c r="E272" s="162"/>
      <c r="F272" s="163">
        <f>F267</f>
        <v>4946.6000000000004</v>
      </c>
      <c r="G272" s="33"/>
    </row>
    <row r="273" spans="1:7" s="34" customFormat="1" x14ac:dyDescent="0.2">
      <c r="A273" s="193"/>
      <c r="B273" s="187"/>
      <c r="C273" s="183"/>
      <c r="D273" s="184"/>
      <c r="E273" s="188"/>
      <c r="F273" s="152">
        <f>E273-D273+F272</f>
        <v>4946.6000000000004</v>
      </c>
      <c r="G273" s="33"/>
    </row>
    <row r="274" spans="1:7" s="34" customFormat="1" x14ac:dyDescent="0.2">
      <c r="A274" s="193"/>
      <c r="B274" s="187"/>
      <c r="C274" s="183"/>
      <c r="D274" s="184"/>
      <c r="E274" s="188"/>
      <c r="F274" s="152">
        <f>E274-D274+F273</f>
        <v>4946.6000000000004</v>
      </c>
      <c r="G274" s="33"/>
    </row>
    <row r="275" spans="1:7" s="34" customFormat="1" x14ac:dyDescent="0.2">
      <c r="A275" s="193"/>
      <c r="B275" s="187"/>
      <c r="C275" s="183"/>
      <c r="D275" s="184"/>
      <c r="E275" s="185"/>
      <c r="F275" s="152">
        <f>E275-D275+F274</f>
        <v>4946.6000000000004</v>
      </c>
      <c r="G275" s="33"/>
    </row>
    <row r="276" spans="1:7" s="34" customFormat="1" x14ac:dyDescent="0.2">
      <c r="A276" s="193"/>
      <c r="B276" s="187"/>
      <c r="C276" s="183"/>
      <c r="D276" s="184"/>
      <c r="E276" s="185"/>
      <c r="F276" s="152">
        <f>E276-D276+F275</f>
        <v>4946.6000000000004</v>
      </c>
      <c r="G276" s="33"/>
    </row>
    <row r="277" spans="1:7" s="34" customFormat="1" x14ac:dyDescent="0.2">
      <c r="A277" s="100"/>
      <c r="B277" s="30" t="s">
        <v>9</v>
      </c>
      <c r="C277" s="31"/>
      <c r="D277" s="153">
        <f>SUM(D273:D276)</f>
        <v>0</v>
      </c>
      <c r="E277" s="154">
        <f>SUM(E273:E276)</f>
        <v>0</v>
      </c>
      <c r="F277" s="152"/>
      <c r="G277" s="33"/>
    </row>
    <row r="278" spans="1:7" s="34" customFormat="1" ht="15.75" x14ac:dyDescent="0.25">
      <c r="A278" s="75"/>
      <c r="B278" s="32"/>
      <c r="C278" s="26"/>
      <c r="D278" s="156"/>
      <c r="E278" s="157"/>
      <c r="F278" s="157"/>
      <c r="G278" s="33"/>
    </row>
    <row r="279" spans="1:7" s="34" customFormat="1" ht="15.75" x14ac:dyDescent="0.25">
      <c r="A279" s="75"/>
      <c r="B279" s="32"/>
      <c r="C279" s="26"/>
      <c r="D279" s="156"/>
      <c r="E279" s="157"/>
      <c r="F279" s="157"/>
      <c r="G279" s="33"/>
    </row>
    <row r="280" spans="1:7" s="34" customFormat="1" ht="15.75" x14ac:dyDescent="0.25">
      <c r="A280" s="101">
        <f>'Chart of Accounts'!A42</f>
        <v>5022</v>
      </c>
      <c r="B280" s="101" t="str">
        <f>'Chart of Accounts'!B42</f>
        <v>Expense 22</v>
      </c>
      <c r="C280" s="8"/>
      <c r="D280" s="156"/>
      <c r="E280" s="157"/>
      <c r="F280" s="160"/>
      <c r="G280" s="33"/>
    </row>
    <row r="281" spans="1:7" s="34" customFormat="1" x14ac:dyDescent="0.2">
      <c r="A281" s="102"/>
      <c r="B281" s="74" t="s">
        <v>8</v>
      </c>
      <c r="C281" s="22"/>
      <c r="D281" s="161"/>
      <c r="E281" s="162"/>
      <c r="F281" s="163">
        <f>F276</f>
        <v>4946.6000000000004</v>
      </c>
      <c r="G281" s="33"/>
    </row>
    <row r="282" spans="1:7" s="34" customFormat="1" x14ac:dyDescent="0.2">
      <c r="A282" s="194"/>
      <c r="B282" s="187"/>
      <c r="C282" s="183"/>
      <c r="D282" s="184"/>
      <c r="E282" s="188"/>
      <c r="F282" s="152">
        <f>E282-D282+F281</f>
        <v>4946.6000000000004</v>
      </c>
      <c r="G282" s="33"/>
    </row>
    <row r="283" spans="1:7" s="34" customFormat="1" x14ac:dyDescent="0.2">
      <c r="A283" s="194"/>
      <c r="B283" s="187"/>
      <c r="C283" s="183"/>
      <c r="D283" s="184"/>
      <c r="E283" s="188"/>
      <c r="F283" s="152">
        <f>E283-D283+F282</f>
        <v>4946.6000000000004</v>
      </c>
      <c r="G283" s="33"/>
    </row>
    <row r="284" spans="1:7" s="34" customFormat="1" x14ac:dyDescent="0.2">
      <c r="A284" s="194"/>
      <c r="B284" s="187"/>
      <c r="C284" s="183"/>
      <c r="D284" s="184"/>
      <c r="E284" s="185"/>
      <c r="F284" s="152">
        <f>E284-D284+F283</f>
        <v>4946.6000000000004</v>
      </c>
      <c r="G284" s="33"/>
    </row>
    <row r="285" spans="1:7" s="34" customFormat="1" x14ac:dyDescent="0.2">
      <c r="A285" s="194"/>
      <c r="B285" s="187"/>
      <c r="C285" s="183"/>
      <c r="D285" s="184"/>
      <c r="E285" s="185"/>
      <c r="F285" s="152">
        <f>E285-D285+F284</f>
        <v>4946.6000000000004</v>
      </c>
      <c r="G285" s="33"/>
    </row>
    <row r="286" spans="1:7" s="34" customFormat="1" x14ac:dyDescent="0.2">
      <c r="A286" s="103"/>
      <c r="B286" s="30" t="s">
        <v>9</v>
      </c>
      <c r="C286" s="31"/>
      <c r="D286" s="153">
        <f>SUM(D282:D285)</f>
        <v>0</v>
      </c>
      <c r="E286" s="154">
        <f>SUM(E282:E285)</f>
        <v>0</v>
      </c>
      <c r="F286" s="152"/>
      <c r="G286" s="33"/>
    </row>
    <row r="287" spans="1:7" s="34" customFormat="1" ht="15.75" x14ac:dyDescent="0.25">
      <c r="A287" s="75"/>
      <c r="B287" s="32"/>
      <c r="C287" s="26"/>
      <c r="D287" s="156"/>
      <c r="E287" s="157"/>
      <c r="F287" s="157"/>
      <c r="G287" s="33"/>
    </row>
    <row r="288" spans="1:7" s="34" customFormat="1" ht="15.75" x14ac:dyDescent="0.25">
      <c r="A288" s="75"/>
      <c r="B288" s="32"/>
      <c r="C288" s="26"/>
      <c r="D288" s="156"/>
      <c r="E288" s="157"/>
      <c r="F288" s="157"/>
      <c r="G288" s="33"/>
    </row>
    <row r="289" spans="1:7" s="34" customFormat="1" ht="15.75" x14ac:dyDescent="0.25">
      <c r="A289" s="101">
        <f>'Chart of Accounts'!A43</f>
        <v>5023</v>
      </c>
      <c r="B289" s="101" t="str">
        <f>'Chart of Accounts'!B43</f>
        <v>Expense 23</v>
      </c>
      <c r="C289" s="8"/>
      <c r="D289" s="156"/>
      <c r="E289" s="157"/>
      <c r="F289" s="160"/>
      <c r="G289" s="33"/>
    </row>
    <row r="290" spans="1:7" s="34" customFormat="1" x14ac:dyDescent="0.2">
      <c r="A290" s="102"/>
      <c r="B290" s="74" t="s">
        <v>8</v>
      </c>
      <c r="C290" s="22"/>
      <c r="D290" s="161"/>
      <c r="E290" s="162"/>
      <c r="F290" s="163">
        <f>F285</f>
        <v>4946.6000000000004</v>
      </c>
      <c r="G290" s="33"/>
    </row>
    <row r="291" spans="1:7" s="34" customFormat="1" x14ac:dyDescent="0.2">
      <c r="A291" s="194"/>
      <c r="B291" s="187"/>
      <c r="C291" s="183"/>
      <c r="D291" s="184"/>
      <c r="E291" s="188"/>
      <c r="F291" s="152">
        <f>E291-D291+F290</f>
        <v>4946.6000000000004</v>
      </c>
      <c r="G291" s="33"/>
    </row>
    <row r="292" spans="1:7" s="34" customFormat="1" x14ac:dyDescent="0.2">
      <c r="A292" s="194"/>
      <c r="B292" s="187"/>
      <c r="C292" s="183"/>
      <c r="D292" s="184"/>
      <c r="E292" s="188"/>
      <c r="F292" s="152">
        <f>E292-D292+F291</f>
        <v>4946.6000000000004</v>
      </c>
      <c r="G292" s="33"/>
    </row>
    <row r="293" spans="1:7" s="34" customFormat="1" x14ac:dyDescent="0.2">
      <c r="A293" s="194"/>
      <c r="B293" s="187"/>
      <c r="C293" s="183"/>
      <c r="D293" s="184"/>
      <c r="E293" s="185"/>
      <c r="F293" s="152">
        <f>E293-D293+F292</f>
        <v>4946.6000000000004</v>
      </c>
      <c r="G293" s="33"/>
    </row>
    <row r="294" spans="1:7" s="34" customFormat="1" x14ac:dyDescent="0.2">
      <c r="A294" s="194"/>
      <c r="B294" s="187"/>
      <c r="C294" s="183"/>
      <c r="D294" s="184"/>
      <c r="E294" s="185"/>
      <c r="F294" s="152">
        <f>E294-D294+F293</f>
        <v>4946.6000000000004</v>
      </c>
      <c r="G294" s="33"/>
    </row>
    <row r="295" spans="1:7" s="34" customFormat="1" x14ac:dyDescent="0.2">
      <c r="A295" s="103"/>
      <c r="B295" s="30" t="s">
        <v>9</v>
      </c>
      <c r="C295" s="31"/>
      <c r="D295" s="153">
        <f>SUM(D291:D294)</f>
        <v>0</v>
      </c>
      <c r="E295" s="154">
        <f>SUM(E291:E294)</f>
        <v>0</v>
      </c>
      <c r="F295" s="152"/>
      <c r="G295" s="33"/>
    </row>
    <row r="296" spans="1:7" s="34" customFormat="1" ht="15.75" x14ac:dyDescent="0.25">
      <c r="A296" s="75"/>
      <c r="B296" s="32"/>
      <c r="C296" s="26"/>
      <c r="D296" s="156"/>
      <c r="E296" s="157"/>
      <c r="F296" s="157"/>
      <c r="G296" s="33"/>
    </row>
    <row r="297" spans="1:7" s="34" customFormat="1" ht="15.75" x14ac:dyDescent="0.25">
      <c r="A297" s="75"/>
      <c r="B297" s="32"/>
      <c r="C297" s="26"/>
      <c r="D297" s="156"/>
      <c r="E297" s="157"/>
      <c r="F297" s="157"/>
      <c r="G297" s="33"/>
    </row>
    <row r="298" spans="1:7" s="34" customFormat="1" ht="15.75" x14ac:dyDescent="0.25">
      <c r="A298" s="101">
        <f>'Chart of Accounts'!A44</f>
        <v>5024</v>
      </c>
      <c r="B298" s="101" t="str">
        <f>'Chart of Accounts'!B44</f>
        <v>Expense 24</v>
      </c>
      <c r="C298" s="8"/>
      <c r="D298" s="156"/>
      <c r="E298" s="157"/>
      <c r="F298" s="160"/>
      <c r="G298" s="33"/>
    </row>
    <row r="299" spans="1:7" s="34" customFormat="1" x14ac:dyDescent="0.2">
      <c r="A299" s="102"/>
      <c r="B299" s="74" t="s">
        <v>8</v>
      </c>
      <c r="C299" s="22"/>
      <c r="D299" s="161"/>
      <c r="E299" s="162"/>
      <c r="F299" s="163">
        <f>F294</f>
        <v>4946.6000000000004</v>
      </c>
      <c r="G299" s="33"/>
    </row>
    <row r="300" spans="1:7" s="34" customFormat="1" x14ac:dyDescent="0.2">
      <c r="A300" s="194"/>
      <c r="B300" s="187"/>
      <c r="C300" s="183"/>
      <c r="D300" s="184"/>
      <c r="E300" s="188"/>
      <c r="F300" s="152">
        <f>E300-D300+F299</f>
        <v>4946.6000000000004</v>
      </c>
      <c r="G300" s="33"/>
    </row>
    <row r="301" spans="1:7" s="34" customFormat="1" x14ac:dyDescent="0.2">
      <c r="A301" s="194"/>
      <c r="B301" s="187"/>
      <c r="C301" s="183"/>
      <c r="D301" s="184"/>
      <c r="E301" s="188"/>
      <c r="F301" s="152">
        <f>E301-D301+F300</f>
        <v>4946.6000000000004</v>
      </c>
      <c r="G301" s="33"/>
    </row>
    <row r="302" spans="1:7" s="34" customFormat="1" x14ac:dyDescent="0.2">
      <c r="A302" s="194"/>
      <c r="B302" s="187"/>
      <c r="C302" s="183"/>
      <c r="D302" s="184"/>
      <c r="E302" s="185"/>
      <c r="F302" s="152">
        <f>E302-D302+F301</f>
        <v>4946.6000000000004</v>
      </c>
      <c r="G302" s="33"/>
    </row>
    <row r="303" spans="1:7" s="34" customFormat="1" x14ac:dyDescent="0.2">
      <c r="A303" s="194"/>
      <c r="B303" s="187"/>
      <c r="C303" s="183"/>
      <c r="D303" s="184"/>
      <c r="E303" s="185"/>
      <c r="F303" s="152">
        <f>E303-D303+F302</f>
        <v>4946.6000000000004</v>
      </c>
      <c r="G303" s="33"/>
    </row>
    <row r="304" spans="1:7" s="34" customFormat="1" x14ac:dyDescent="0.2">
      <c r="A304" s="103"/>
      <c r="B304" s="30" t="s">
        <v>9</v>
      </c>
      <c r="C304" s="31"/>
      <c r="D304" s="153">
        <f>SUM(D300:D303)</f>
        <v>0</v>
      </c>
      <c r="E304" s="154">
        <f>SUM(E300:E303)</f>
        <v>0</v>
      </c>
      <c r="F304" s="152"/>
      <c r="G304" s="33"/>
    </row>
    <row r="305" spans="1:7" s="34" customFormat="1" x14ac:dyDescent="0.2">
      <c r="A305" s="27"/>
      <c r="B305" s="28"/>
      <c r="C305" s="8"/>
      <c r="D305" s="156"/>
      <c r="E305" s="157"/>
      <c r="F305" s="160"/>
      <c r="G305" s="33"/>
    </row>
    <row r="306" spans="1:7" s="34" customFormat="1" x14ac:dyDescent="0.2">
      <c r="A306" s="27"/>
      <c r="B306" s="28"/>
      <c r="C306" s="8"/>
      <c r="D306" s="156"/>
      <c r="E306" s="157"/>
      <c r="F306" s="160"/>
      <c r="G306" s="33"/>
    </row>
    <row r="307" spans="1:7" s="34" customFormat="1" ht="15.75" x14ac:dyDescent="0.25">
      <c r="A307" s="101">
        <f>'Chart of Accounts'!A45</f>
        <v>5025</v>
      </c>
      <c r="B307" s="101" t="str">
        <f>'Chart of Accounts'!B45</f>
        <v>Expense 25</v>
      </c>
      <c r="C307" s="8"/>
      <c r="D307" s="156"/>
      <c r="E307" s="157"/>
      <c r="F307" s="160"/>
      <c r="G307" s="33"/>
    </row>
    <row r="308" spans="1:7" s="34" customFormat="1" x14ac:dyDescent="0.2">
      <c r="A308" s="102"/>
      <c r="B308" s="74" t="s">
        <v>8</v>
      </c>
      <c r="C308" s="22"/>
      <c r="D308" s="161"/>
      <c r="E308" s="162"/>
      <c r="F308" s="163">
        <f>F303</f>
        <v>4946.6000000000004</v>
      </c>
      <c r="G308" s="33"/>
    </row>
    <row r="309" spans="1:7" s="34" customFormat="1" x14ac:dyDescent="0.2">
      <c r="A309" s="194"/>
      <c r="B309" s="187"/>
      <c r="C309" s="183"/>
      <c r="D309" s="184"/>
      <c r="E309" s="188"/>
      <c r="F309" s="152">
        <f>E309-D309+F308</f>
        <v>4946.6000000000004</v>
      </c>
      <c r="G309" s="33"/>
    </row>
    <row r="310" spans="1:7" s="34" customFormat="1" x14ac:dyDescent="0.2">
      <c r="A310" s="194"/>
      <c r="B310" s="187"/>
      <c r="C310" s="183"/>
      <c r="D310" s="184"/>
      <c r="E310" s="188"/>
      <c r="F310" s="152">
        <f>E310-D310+F309</f>
        <v>4946.6000000000004</v>
      </c>
      <c r="G310" s="33"/>
    </row>
    <row r="311" spans="1:7" s="34" customFormat="1" x14ac:dyDescent="0.2">
      <c r="A311" s="194"/>
      <c r="B311" s="187"/>
      <c r="C311" s="183"/>
      <c r="D311" s="184"/>
      <c r="E311" s="185"/>
      <c r="F311" s="152">
        <f>E311-D311+F310</f>
        <v>4946.6000000000004</v>
      </c>
      <c r="G311" s="33"/>
    </row>
    <row r="312" spans="1:7" s="34" customFormat="1" x14ac:dyDescent="0.2">
      <c r="A312" s="194"/>
      <c r="B312" s="187"/>
      <c r="C312" s="183"/>
      <c r="D312" s="184"/>
      <c r="E312" s="185"/>
      <c r="F312" s="152">
        <f>E312-D312+F311</f>
        <v>4946.6000000000004</v>
      </c>
      <c r="G312" s="33"/>
    </row>
    <row r="313" spans="1:7" s="34" customFormat="1" x14ac:dyDescent="0.2">
      <c r="A313" s="103"/>
      <c r="B313" s="30" t="s">
        <v>9</v>
      </c>
      <c r="C313" s="31"/>
      <c r="D313" s="153">
        <f>SUM(D309:D312)</f>
        <v>0</v>
      </c>
      <c r="E313" s="154">
        <f>SUM(E309:E312)</f>
        <v>0</v>
      </c>
      <c r="F313" s="152"/>
      <c r="G313" s="33"/>
    </row>
    <row r="314" spans="1:7" s="34" customFormat="1" x14ac:dyDescent="0.2">
      <c r="A314" s="27"/>
      <c r="B314" s="28"/>
      <c r="C314" s="8"/>
      <c r="D314" s="156"/>
      <c r="E314" s="157"/>
      <c r="F314" s="160"/>
      <c r="G314" s="33"/>
    </row>
    <row r="315" spans="1:7" s="34" customFormat="1" x14ac:dyDescent="0.2">
      <c r="A315" s="27"/>
      <c r="B315" s="28"/>
      <c r="C315" s="8"/>
      <c r="D315" s="156"/>
      <c r="E315" s="157"/>
      <c r="F315" s="160"/>
      <c r="G315" s="33"/>
    </row>
    <row r="316" spans="1:7" ht="18" customHeight="1" x14ac:dyDescent="0.25">
      <c r="A316" s="105">
        <f>'Chart of Accounts'!A46</f>
        <v>5026</v>
      </c>
      <c r="B316" s="105" t="str">
        <f>'Chart of Accounts'!B46</f>
        <v>Expense 26</v>
      </c>
      <c r="C316" s="8"/>
      <c r="D316" s="156"/>
      <c r="E316" s="157"/>
      <c r="F316" s="160"/>
    </row>
    <row r="317" spans="1:7" s="1" customFormat="1" ht="18" customHeight="1" x14ac:dyDescent="0.2">
      <c r="A317" s="106"/>
      <c r="B317" s="74" t="s">
        <v>8</v>
      </c>
      <c r="C317" s="22"/>
      <c r="D317" s="161"/>
      <c r="E317" s="162"/>
      <c r="F317" s="163">
        <f>F312</f>
        <v>4946.6000000000004</v>
      </c>
      <c r="G317" s="4"/>
    </row>
    <row r="318" spans="1:7" s="1" customFormat="1" ht="12.75" customHeight="1" x14ac:dyDescent="0.2">
      <c r="A318" s="195"/>
      <c r="B318" s="187"/>
      <c r="C318" s="183"/>
      <c r="D318" s="184"/>
      <c r="E318" s="188"/>
      <c r="F318" s="152">
        <f>E318-D318+F317</f>
        <v>4946.6000000000004</v>
      </c>
      <c r="G318" s="4"/>
    </row>
    <row r="319" spans="1:7" s="1" customFormat="1" ht="12.75" customHeight="1" x14ac:dyDescent="0.2">
      <c r="A319" s="195"/>
      <c r="B319" s="187"/>
      <c r="C319" s="183"/>
      <c r="D319" s="184"/>
      <c r="E319" s="188"/>
      <c r="F319" s="152">
        <f t="shared" ref="F319:F328" si="0">E319-D319+F318</f>
        <v>4946.6000000000004</v>
      </c>
      <c r="G319" s="4"/>
    </row>
    <row r="320" spans="1:7" s="1" customFormat="1" ht="12.75" customHeight="1" x14ac:dyDescent="0.2">
      <c r="A320" s="195"/>
      <c r="B320" s="187"/>
      <c r="C320" s="183"/>
      <c r="D320" s="184"/>
      <c r="E320" s="188"/>
      <c r="F320" s="152">
        <f t="shared" si="0"/>
        <v>4946.6000000000004</v>
      </c>
      <c r="G320" s="4"/>
    </row>
    <row r="321" spans="1:7" s="1" customFormat="1" ht="12.75" customHeight="1" x14ac:dyDescent="0.2">
      <c r="A321" s="195"/>
      <c r="B321" s="187"/>
      <c r="C321" s="183"/>
      <c r="D321" s="184"/>
      <c r="E321" s="188"/>
      <c r="F321" s="152">
        <f t="shared" si="0"/>
        <v>4946.6000000000004</v>
      </c>
      <c r="G321" s="4"/>
    </row>
    <row r="322" spans="1:7" s="1" customFormat="1" ht="12.75" customHeight="1" x14ac:dyDescent="0.2">
      <c r="A322" s="195"/>
      <c r="B322" s="187"/>
      <c r="C322" s="183"/>
      <c r="D322" s="184"/>
      <c r="E322" s="188"/>
      <c r="F322" s="152">
        <f t="shared" si="0"/>
        <v>4946.6000000000004</v>
      </c>
      <c r="G322" s="4"/>
    </row>
    <row r="323" spans="1:7" s="1" customFormat="1" ht="12.75" customHeight="1" x14ac:dyDescent="0.2">
      <c r="A323" s="195"/>
      <c r="B323" s="187"/>
      <c r="C323" s="183"/>
      <c r="D323" s="184"/>
      <c r="E323" s="188"/>
      <c r="F323" s="152">
        <f t="shared" si="0"/>
        <v>4946.6000000000004</v>
      </c>
      <c r="G323" s="4"/>
    </row>
    <row r="324" spans="1:7" s="1" customFormat="1" ht="12.75" customHeight="1" x14ac:dyDescent="0.2">
      <c r="A324" s="195"/>
      <c r="B324" s="187"/>
      <c r="C324" s="183"/>
      <c r="D324" s="184"/>
      <c r="E324" s="188"/>
      <c r="F324" s="152">
        <f t="shared" si="0"/>
        <v>4946.6000000000004</v>
      </c>
      <c r="G324" s="4"/>
    </row>
    <row r="325" spans="1:7" s="1" customFormat="1" ht="12.75" customHeight="1" x14ac:dyDescent="0.2">
      <c r="A325" s="195"/>
      <c r="B325" s="187"/>
      <c r="C325" s="183"/>
      <c r="D325" s="184"/>
      <c r="E325" s="188"/>
      <c r="F325" s="152">
        <f t="shared" si="0"/>
        <v>4946.6000000000004</v>
      </c>
      <c r="G325" s="4"/>
    </row>
    <row r="326" spans="1:7" s="1" customFormat="1" ht="12.75" customHeight="1" x14ac:dyDescent="0.2">
      <c r="A326" s="195"/>
      <c r="B326" s="187"/>
      <c r="C326" s="183"/>
      <c r="D326" s="184"/>
      <c r="E326" s="188"/>
      <c r="F326" s="152">
        <f t="shared" si="0"/>
        <v>4946.6000000000004</v>
      </c>
      <c r="G326" s="4"/>
    </row>
    <row r="327" spans="1:7" x14ac:dyDescent="0.2">
      <c r="A327" s="195"/>
      <c r="B327" s="187"/>
      <c r="C327" s="183"/>
      <c r="D327" s="184"/>
      <c r="E327" s="185"/>
      <c r="F327" s="152">
        <f t="shared" si="0"/>
        <v>4946.6000000000004</v>
      </c>
    </row>
    <row r="328" spans="1:7" x14ac:dyDescent="0.2">
      <c r="A328" s="195"/>
      <c r="B328" s="187"/>
      <c r="C328" s="183"/>
      <c r="D328" s="184"/>
      <c r="E328" s="185"/>
      <c r="F328" s="152">
        <f t="shared" si="0"/>
        <v>4946.6000000000004</v>
      </c>
    </row>
    <row r="329" spans="1:7" s="13" customFormat="1" x14ac:dyDescent="0.2">
      <c r="A329" s="107"/>
      <c r="B329" s="30" t="s">
        <v>9</v>
      </c>
      <c r="C329" s="31"/>
      <c r="D329" s="153">
        <f>SUM(D318:D328)</f>
        <v>0</v>
      </c>
      <c r="E329" s="154">
        <f>SUM(E318:E328)</f>
        <v>0</v>
      </c>
      <c r="F329" s="152"/>
      <c r="G329" s="3"/>
    </row>
    <row r="330" spans="1:7" s="13" customFormat="1" x14ac:dyDescent="0.2">
      <c r="A330" s="27"/>
      <c r="B330" s="28"/>
      <c r="C330" s="8"/>
      <c r="D330" s="156"/>
      <c r="E330" s="157"/>
      <c r="F330" s="160"/>
      <c r="G330" s="3"/>
    </row>
    <row r="331" spans="1:7" s="34" customFormat="1" ht="15.75" x14ac:dyDescent="0.25">
      <c r="A331" s="27"/>
      <c r="B331" s="32"/>
      <c r="C331" s="26"/>
      <c r="D331" s="156"/>
      <c r="E331" s="157"/>
      <c r="F331" s="157"/>
      <c r="G331" s="33"/>
    </row>
    <row r="332" spans="1:7" ht="18" customHeight="1" x14ac:dyDescent="0.25">
      <c r="A332" s="253">
        <f>'Chart of Accounts'!A47</f>
        <v>5027</v>
      </c>
      <c r="B332" s="253" t="str">
        <f>'Chart of Accounts'!B47</f>
        <v>Expense 27</v>
      </c>
      <c r="C332" s="8"/>
      <c r="D332" s="156"/>
      <c r="E332" s="157"/>
      <c r="F332" s="160"/>
    </row>
    <row r="333" spans="1:7" s="1" customFormat="1" ht="18" customHeight="1" x14ac:dyDescent="0.2">
      <c r="A333" s="254"/>
      <c r="B333" s="74" t="s">
        <v>8</v>
      </c>
      <c r="C333" s="22"/>
      <c r="D333" s="161"/>
      <c r="E333" s="162"/>
      <c r="F333" s="163">
        <f>F328</f>
        <v>4946.6000000000004</v>
      </c>
      <c r="G333" s="4"/>
    </row>
    <row r="334" spans="1:7" s="1" customFormat="1" ht="12.75" customHeight="1" x14ac:dyDescent="0.2">
      <c r="A334" s="255"/>
      <c r="B334" s="187"/>
      <c r="C334" s="183"/>
      <c r="D334" s="184"/>
      <c r="E334" s="188"/>
      <c r="F334" s="152">
        <f>E334-D334+F333</f>
        <v>4946.6000000000004</v>
      </c>
      <c r="G334" s="4"/>
    </row>
    <row r="335" spans="1:7" s="1" customFormat="1" ht="12.75" customHeight="1" x14ac:dyDescent="0.2">
      <c r="A335" s="255"/>
      <c r="B335" s="187"/>
      <c r="C335" s="183"/>
      <c r="D335" s="184"/>
      <c r="E335" s="188"/>
      <c r="F335" s="152">
        <f>E335-D335+F334</f>
        <v>4946.6000000000004</v>
      </c>
      <c r="G335" s="4"/>
    </row>
    <row r="336" spans="1:7" ht="12.75" customHeight="1" x14ac:dyDescent="0.2">
      <c r="A336" s="255"/>
      <c r="B336" s="187"/>
      <c r="C336" s="183"/>
      <c r="D336" s="184"/>
      <c r="E336" s="185"/>
      <c r="F336" s="152">
        <f>E336-D336+F335</f>
        <v>4946.6000000000004</v>
      </c>
    </row>
    <row r="337" spans="1:7" ht="12.75" customHeight="1" x14ac:dyDescent="0.2">
      <c r="A337" s="255"/>
      <c r="B337" s="187"/>
      <c r="C337" s="183"/>
      <c r="D337" s="184"/>
      <c r="E337" s="185"/>
      <c r="F337" s="152">
        <f>E337-D337+F336</f>
        <v>4946.6000000000004</v>
      </c>
    </row>
    <row r="338" spans="1:7" s="13" customFormat="1" x14ac:dyDescent="0.2">
      <c r="A338" s="256"/>
      <c r="B338" s="30" t="s">
        <v>9</v>
      </c>
      <c r="C338" s="31"/>
      <c r="D338" s="153">
        <f>SUM(D334:D337)</f>
        <v>0</v>
      </c>
      <c r="E338" s="154">
        <f>SUM(E334:E337)</f>
        <v>0</v>
      </c>
      <c r="F338" s="152"/>
      <c r="G338" s="3"/>
    </row>
    <row r="339" spans="1:7" s="13" customFormat="1" x14ac:dyDescent="0.2">
      <c r="A339" s="27"/>
      <c r="B339" s="28"/>
      <c r="C339" s="8"/>
      <c r="D339" s="156"/>
      <c r="E339" s="157"/>
      <c r="F339" s="160"/>
      <c r="G339" s="3"/>
    </row>
    <row r="340" spans="1:7" s="13" customFormat="1" x14ac:dyDescent="0.2">
      <c r="A340" s="27"/>
      <c r="B340" s="28"/>
      <c r="C340" s="8"/>
      <c r="D340" s="156"/>
      <c r="E340" s="157"/>
      <c r="F340" s="160"/>
      <c r="G340" s="3"/>
    </row>
    <row r="341" spans="1:7" s="13" customFormat="1" ht="15.75" x14ac:dyDescent="0.25">
      <c r="A341" s="253">
        <f>'Chart of Accounts'!A48</f>
        <v>5028</v>
      </c>
      <c r="B341" s="253" t="str">
        <f>'Chart of Accounts'!B48</f>
        <v>Expense 28</v>
      </c>
      <c r="C341" s="8"/>
      <c r="D341" s="156"/>
      <c r="E341" s="157"/>
      <c r="F341" s="160"/>
      <c r="G341" s="3"/>
    </row>
    <row r="342" spans="1:7" s="13" customFormat="1" x14ac:dyDescent="0.2">
      <c r="A342" s="254"/>
      <c r="B342" s="74" t="s">
        <v>8</v>
      </c>
      <c r="C342" s="22"/>
      <c r="D342" s="161"/>
      <c r="E342" s="162"/>
      <c r="F342" s="163">
        <f>F337</f>
        <v>4946.6000000000004</v>
      </c>
      <c r="G342" s="3"/>
    </row>
    <row r="343" spans="1:7" s="13" customFormat="1" x14ac:dyDescent="0.2">
      <c r="A343" s="255"/>
      <c r="B343" s="187"/>
      <c r="C343" s="183"/>
      <c r="D343" s="184"/>
      <c r="E343" s="188"/>
      <c r="F343" s="152">
        <f>E343-D343+F342</f>
        <v>4946.6000000000004</v>
      </c>
      <c r="G343" s="3"/>
    </row>
    <row r="344" spans="1:7" s="13" customFormat="1" x14ac:dyDescent="0.2">
      <c r="A344" s="255"/>
      <c r="B344" s="187"/>
      <c r="C344" s="183"/>
      <c r="D344" s="184"/>
      <c r="E344" s="188"/>
      <c r="F344" s="152">
        <f>E344-D344+F343</f>
        <v>4946.6000000000004</v>
      </c>
      <c r="G344" s="3"/>
    </row>
    <row r="345" spans="1:7" s="13" customFormat="1" x14ac:dyDescent="0.2">
      <c r="A345" s="255"/>
      <c r="B345" s="187"/>
      <c r="C345" s="183"/>
      <c r="D345" s="184"/>
      <c r="E345" s="185"/>
      <c r="F345" s="152">
        <f>E345-D345+F344</f>
        <v>4946.6000000000004</v>
      </c>
      <c r="G345" s="3"/>
    </row>
    <row r="346" spans="1:7" s="13" customFormat="1" x14ac:dyDescent="0.2">
      <c r="A346" s="255"/>
      <c r="B346" s="187"/>
      <c r="C346" s="183"/>
      <c r="D346" s="184"/>
      <c r="E346" s="185"/>
      <c r="F346" s="152">
        <f>E346-D346+F345</f>
        <v>4946.6000000000004</v>
      </c>
      <c r="G346" s="3"/>
    </row>
    <row r="347" spans="1:7" s="13" customFormat="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4946.6000000000004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0</v>
      </c>
      <c r="E351" s="166">
        <f>E15+E24+E33+E42+E51+E60+E69+E78+E87+E97+E106+E115+E124+E133+E142+E151+E160+E169+E178+E187+E196+E205+E214+E223+E232+E241+E250+E259+E268+E277+E286+E295+E304+E313+E329+E338+E347</f>
        <v>0</v>
      </c>
      <c r="F351" s="167"/>
      <c r="G351" s="4"/>
    </row>
    <row r="352" spans="1:7" s="1" customFormat="1" ht="17.25" customHeight="1" x14ac:dyDescent="0.25">
      <c r="A352" s="79"/>
      <c r="B352" s="38"/>
      <c r="C352" s="37"/>
      <c r="D352" s="166"/>
      <c r="E352" s="165"/>
      <c r="F352" s="167"/>
      <c r="G352" s="4"/>
    </row>
    <row r="353" spans="1:14" s="1" customFormat="1" ht="17.25" customHeight="1" x14ac:dyDescent="0.25">
      <c r="A353" s="79"/>
      <c r="B353" s="38" t="s">
        <v>11</v>
      </c>
      <c r="C353" s="37"/>
      <c r="D353" s="168"/>
      <c r="E353" s="151"/>
      <c r="F353" s="169">
        <f>F350-D351+E351</f>
        <v>4946.6000000000004</v>
      </c>
      <c r="G353" s="4"/>
    </row>
    <row r="354" spans="1:14" s="1" customFormat="1" ht="17.25" customHeight="1" x14ac:dyDescent="0.2">
      <c r="A354" s="2"/>
      <c r="B354" s="2"/>
      <c r="C354" s="4"/>
      <c r="D354" s="2"/>
      <c r="E354" s="2"/>
      <c r="F354" s="2"/>
      <c r="G354" s="4"/>
    </row>
    <row r="355" spans="1:14" s="1" customFormat="1" ht="17.25" customHeight="1" x14ac:dyDescent="0.2">
      <c r="A355"/>
      <c r="B355"/>
      <c r="D355"/>
      <c r="E355" s="6"/>
      <c r="F355"/>
      <c r="G355" s="4"/>
    </row>
    <row r="356" spans="1:14" s="1" customFormat="1" ht="17.25" customHeight="1" x14ac:dyDescent="0.2">
      <c r="A356"/>
      <c r="B356"/>
      <c r="D356"/>
      <c r="E356"/>
      <c r="F356" s="7"/>
      <c r="G356" s="4"/>
      <c r="N356" s="227"/>
    </row>
    <row r="357" spans="1:14" s="1" customFormat="1" ht="17.25" customHeight="1" x14ac:dyDescent="0.2">
      <c r="A357"/>
      <c r="B357"/>
      <c r="D357"/>
      <c r="E357"/>
      <c r="F357"/>
      <c r="G357" s="4"/>
    </row>
    <row r="358" spans="1:14" s="1" customFormat="1" ht="17.25" customHeight="1" x14ac:dyDescent="0.2">
      <c r="G358" s="4"/>
    </row>
    <row r="359" spans="1:14" s="1" customFormat="1" ht="17.25" customHeight="1" x14ac:dyDescent="0.2">
      <c r="G359" s="4"/>
    </row>
    <row r="360" spans="1:14" s="1" customFormat="1" ht="17.25" customHeight="1" x14ac:dyDescent="0.2">
      <c r="G360" s="4"/>
    </row>
    <row r="361" spans="1:14" s="1" customFormat="1" ht="17.25" customHeight="1" x14ac:dyDescent="0.2">
      <c r="G361" s="4"/>
    </row>
    <row r="362" spans="1:14" s="1" customFormat="1" ht="17.25" customHeight="1" x14ac:dyDescent="0.2">
      <c r="G362" s="4"/>
    </row>
    <row r="363" spans="1:14" s="1" customFormat="1" ht="17.25" customHeight="1" x14ac:dyDescent="0.2">
      <c r="G363" s="4"/>
    </row>
    <row r="364" spans="1:14" s="1" customFormat="1" ht="17.25" customHeight="1" x14ac:dyDescent="0.2">
      <c r="G364" s="4"/>
    </row>
    <row r="365" spans="1:14" s="1" customFormat="1" ht="17.25" customHeight="1" x14ac:dyDescent="0.2">
      <c r="G365" s="4"/>
    </row>
    <row r="366" spans="1:14" s="1" customFormat="1" ht="17.25" customHeight="1" x14ac:dyDescent="0.2">
      <c r="G366" s="4"/>
    </row>
    <row r="367" spans="1:14" s="1" customFormat="1" ht="17.25" customHeight="1" x14ac:dyDescent="0.2">
      <c r="G367" s="4"/>
    </row>
    <row r="368" spans="1:14"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theme="9" tint="-0.499984740745262"/>
    <pageSetUpPr fitToPage="1"/>
  </sheetPr>
  <dimension ref="A1:G60"/>
  <sheetViews>
    <sheetView workbookViewId="0">
      <selection activeCell="J10" sqref="J10"/>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54</v>
      </c>
      <c r="B4" s="461"/>
      <c r="C4" s="461"/>
      <c r="D4" s="276"/>
      <c r="E4" s="277">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Sept '!G55</f>
        <v>4946.6000000000022</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'GL-OCT'!E15-'GL-OCT'!D15</f>
        <v>0</v>
      </c>
      <c r="F11" s="127"/>
      <c r="G11" s="82"/>
    </row>
    <row r="12" spans="1:7" ht="14.25" x14ac:dyDescent="0.2">
      <c r="A12" s="67"/>
      <c r="B12" s="126">
        <f>'Chart of Accounts'!A7</f>
        <v>4002</v>
      </c>
      <c r="C12" s="126" t="str">
        <f>'Chart of Accounts'!B7</f>
        <v>Swag</v>
      </c>
      <c r="D12" s="127"/>
      <c r="E12" s="128">
        <f>'GL-OCT'!E24-'GL-OCT'!D24</f>
        <v>0</v>
      </c>
      <c r="F12" s="127"/>
      <c r="G12" s="82"/>
    </row>
    <row r="13" spans="1:7" ht="14.25" x14ac:dyDescent="0.2">
      <c r="A13" s="67"/>
      <c r="B13" s="126">
        <f>'Chart of Accounts'!A8</f>
        <v>4003</v>
      </c>
      <c r="C13" s="126" t="str">
        <f>'Chart of Accounts'!B8</f>
        <v>Party Revenue (Tickets, Raffles, etc.)</v>
      </c>
      <c r="D13" s="127"/>
      <c r="E13" s="128">
        <f>'GL-OCT'!E33-'GL-OCT'!D33</f>
        <v>0</v>
      </c>
      <c r="F13" s="127"/>
      <c r="G13" s="82"/>
    </row>
    <row r="14" spans="1:7" ht="14.25" x14ac:dyDescent="0.2">
      <c r="A14" s="67"/>
      <c r="B14" s="126">
        <f>'Chart of Accounts'!A9</f>
        <v>4004</v>
      </c>
      <c r="C14" s="126" t="str">
        <f>'Chart of Accounts'!B9</f>
        <v>Income 4</v>
      </c>
      <c r="D14" s="127"/>
      <c r="E14" s="128">
        <f>'GL-OCT'!E42-'GL-OCT'!D42</f>
        <v>0</v>
      </c>
      <c r="F14" s="127"/>
      <c r="G14" s="82"/>
    </row>
    <row r="15" spans="1:7" ht="14.25" x14ac:dyDescent="0.2">
      <c r="A15" s="67"/>
      <c r="B15" s="126">
        <f>'Chart of Accounts'!A10</f>
        <v>4005</v>
      </c>
      <c r="C15" s="126" t="str">
        <f>'Chart of Accounts'!B10</f>
        <v>Income 5</v>
      </c>
      <c r="D15" s="127"/>
      <c r="E15" s="128">
        <f>'GL-OCT'!E51-'GL-OCT'!D51</f>
        <v>0</v>
      </c>
      <c r="F15" s="127"/>
      <c r="G15" s="82"/>
    </row>
    <row r="16" spans="1:7" ht="14.25" x14ac:dyDescent="0.2">
      <c r="A16" s="67"/>
      <c r="B16" s="126">
        <f>'Chart of Accounts'!A11</f>
        <v>4006</v>
      </c>
      <c r="C16" s="126" t="str">
        <f>'Chart of Accounts'!B11</f>
        <v>Income 6</v>
      </c>
      <c r="D16" s="127"/>
      <c r="E16" s="128">
        <f>'GL-OCT'!E60-'GL-OCT'!D60</f>
        <v>0</v>
      </c>
      <c r="F16" s="127"/>
      <c r="G16" s="82"/>
    </row>
    <row r="17" spans="1:7" ht="14.25" x14ac:dyDescent="0.2">
      <c r="A17" s="67"/>
      <c r="B17" s="126">
        <f>'Chart of Accounts'!A12</f>
        <v>4007</v>
      </c>
      <c r="C17" s="126" t="str">
        <f>'Chart of Accounts'!B12</f>
        <v>Income 7</v>
      </c>
      <c r="D17" s="127"/>
      <c r="E17" s="128">
        <f>'GL-OCT'!E69-'GL-OCT'!D69</f>
        <v>0</v>
      </c>
      <c r="F17" s="127"/>
      <c r="G17" s="82"/>
    </row>
    <row r="18" spans="1:7" ht="14.25" x14ac:dyDescent="0.2">
      <c r="A18" s="67"/>
      <c r="B18" s="126">
        <f>'Chart of Accounts'!A13</f>
        <v>4008</v>
      </c>
      <c r="C18" s="126" t="str">
        <f>'Chart of Accounts'!B13</f>
        <v>Income 8</v>
      </c>
      <c r="D18" s="127"/>
      <c r="E18" s="128">
        <f>'GL-OCT'!E78-'GL-OCT'!D78</f>
        <v>0</v>
      </c>
      <c r="F18" s="127"/>
      <c r="G18" s="82"/>
    </row>
    <row r="19" spans="1:7" ht="14.25" x14ac:dyDescent="0.2">
      <c r="A19" s="67"/>
      <c r="B19" s="126">
        <f>'Chart of Accounts'!A14</f>
        <v>4009</v>
      </c>
      <c r="C19" s="126" t="str">
        <f>'Chart of Accounts'!B14</f>
        <v>Income 9</v>
      </c>
      <c r="D19" s="127"/>
      <c r="E19" s="128">
        <f>'GL-OCT'!E87-'GL-OCT'!D87</f>
        <v>0</v>
      </c>
      <c r="F19" s="127"/>
      <c r="G19" s="82"/>
    </row>
    <row r="20" spans="1:7" ht="15.75" x14ac:dyDescent="0.25">
      <c r="A20" s="67"/>
      <c r="B20" s="129"/>
      <c r="C20" s="130" t="s">
        <v>6</v>
      </c>
      <c r="D20" s="131"/>
      <c r="E20" s="132"/>
      <c r="F20" s="129"/>
      <c r="G20" s="133">
        <f>SUM(E11:E19)</f>
        <v>0</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'GL-OCT'!D97-'GL-OCT'!E97</f>
        <v>0</v>
      </c>
      <c r="F23" s="124"/>
      <c r="G23" s="136"/>
    </row>
    <row r="24" spans="1:7" ht="14.25" x14ac:dyDescent="0.2">
      <c r="A24" s="67"/>
      <c r="B24" s="127">
        <f>'Chart of Accounts'!A19</f>
        <v>5002</v>
      </c>
      <c r="C24" s="127" t="str">
        <f>'Chart of Accounts'!B19</f>
        <v>International Dues</v>
      </c>
      <c r="D24" s="137"/>
      <c r="E24" s="128">
        <f>'GL-OCT'!D106-'GL-OCT'!E106</f>
        <v>0</v>
      </c>
      <c r="F24" s="124"/>
      <c r="G24" s="136"/>
    </row>
    <row r="25" spans="1:7" ht="14.25" x14ac:dyDescent="0.2">
      <c r="A25" s="67"/>
      <c r="B25" s="127">
        <f>'Chart of Accounts'!A20</f>
        <v>5003</v>
      </c>
      <c r="C25" s="127" t="str">
        <f>'Chart of Accounts'!B20</f>
        <v>Web Site</v>
      </c>
      <c r="D25" s="137"/>
      <c r="E25" s="128">
        <f>'GL-OCT'!D115-'GL-OCT'!E115</f>
        <v>0</v>
      </c>
      <c r="F25" s="124"/>
      <c r="G25" s="136"/>
    </row>
    <row r="26" spans="1:7" ht="14.25" x14ac:dyDescent="0.2">
      <c r="A26" s="67"/>
      <c r="B26" s="127">
        <f>'Chart of Accounts'!A21</f>
        <v>5004</v>
      </c>
      <c r="C26" s="127" t="str">
        <f>'Chart of Accounts'!B21</f>
        <v>P.O. Box</v>
      </c>
      <c r="D26" s="137"/>
      <c r="E26" s="128">
        <f>'GL-OCT'!D124-'GL-OCT'!E124</f>
        <v>0</v>
      </c>
      <c r="F26" s="124"/>
      <c r="G26" s="136"/>
    </row>
    <row r="27" spans="1:7" ht="14.25" x14ac:dyDescent="0.2">
      <c r="A27" s="67"/>
      <c r="B27" s="127">
        <f>'Chart of Accounts'!A22</f>
        <v>5005</v>
      </c>
      <c r="C27" s="127" t="str">
        <f>'Chart of Accounts'!B22</f>
        <v>Charitable Giving</v>
      </c>
      <c r="D27" s="137"/>
      <c r="E27" s="128">
        <f>'GL-OCT'!D133-'GL-OCT'!E133</f>
        <v>0</v>
      </c>
      <c r="F27" s="124"/>
      <c r="G27" s="136"/>
    </row>
    <row r="28" spans="1:7" ht="14.25" x14ac:dyDescent="0.2">
      <c r="A28" s="67"/>
      <c r="B28" s="127">
        <f>'Chart of Accounts'!A23</f>
        <v>5006</v>
      </c>
      <c r="C28" s="127" t="str">
        <f>'Chart of Accounts'!B23</f>
        <v>Run Expenses</v>
      </c>
      <c r="D28" s="137"/>
      <c r="E28" s="128">
        <f>'GL-OCT'!D142-'GL-OCT'!E142</f>
        <v>0</v>
      </c>
      <c r="F28" s="124"/>
      <c r="G28" s="136"/>
    </row>
    <row r="29" spans="1:7" ht="14.25" x14ac:dyDescent="0.2">
      <c r="A29" s="67"/>
      <c r="B29" s="127">
        <f>'Chart of Accounts'!A24</f>
        <v>5007</v>
      </c>
      <c r="C29" s="127" t="str">
        <f>'Chart of Accounts'!B24</f>
        <v>Shane Smith</v>
      </c>
      <c r="D29" s="137"/>
      <c r="E29" s="128">
        <f>'GL-OCT'!D151-'GL-OCT'!E151</f>
        <v>0</v>
      </c>
      <c r="F29" s="124"/>
      <c r="G29" s="136"/>
    </row>
    <row r="30" spans="1:7" ht="14.25" x14ac:dyDescent="0.2">
      <c r="A30" s="67"/>
      <c r="B30" s="127">
        <f>'Chart of Accounts'!A25</f>
        <v>5008</v>
      </c>
      <c r="C30" s="127" t="str">
        <f>'Chart of Accounts'!B25</f>
        <v>Chapter Party</v>
      </c>
      <c r="D30" s="137"/>
      <c r="E30" s="128">
        <f>'GL-OCT'!D160-'GL-OCT'!E160</f>
        <v>0</v>
      </c>
      <c r="F30" s="124"/>
      <c r="G30" s="136"/>
    </row>
    <row r="31" spans="1:7" ht="14.25" x14ac:dyDescent="0.2">
      <c r="A31" s="67"/>
      <c r="B31" s="127">
        <f>'Chart of Accounts'!A26</f>
        <v>5009</v>
      </c>
      <c r="C31" s="127" t="str">
        <f>'Chart of Accounts'!B26</f>
        <v>NY State Party</v>
      </c>
      <c r="D31" s="137"/>
      <c r="E31" s="128">
        <f>'GL-OCT'!D169-'GL-OCT'!E169</f>
        <v>0</v>
      </c>
      <c r="F31" s="124"/>
      <c r="G31" s="136"/>
    </row>
    <row r="32" spans="1:7" ht="14.25" x14ac:dyDescent="0.2">
      <c r="A32" s="67"/>
      <c r="B32" s="127">
        <f>'Chart of Accounts'!A28</f>
        <v>5010</v>
      </c>
      <c r="C32" s="127" t="str">
        <f>'Chart of Accounts'!B28</f>
        <v>Expense 10</v>
      </c>
      <c r="D32" s="137"/>
      <c r="E32" s="128">
        <f>'GL-OCT'!D178-'GL-OCT'!E178</f>
        <v>0</v>
      </c>
      <c r="F32" s="124"/>
      <c r="G32" s="136"/>
    </row>
    <row r="33" spans="1:7" ht="14.25" x14ac:dyDescent="0.2">
      <c r="A33" s="67"/>
      <c r="B33" s="127">
        <f>'Chart of Accounts'!A29</f>
        <v>5011</v>
      </c>
      <c r="C33" s="127" t="str">
        <f>'Chart of Accounts'!B29</f>
        <v>Expense 11</v>
      </c>
      <c r="D33" s="137"/>
      <c r="E33" s="128">
        <f>'GL-OCT'!D187-'GL-OCT'!E187</f>
        <v>0</v>
      </c>
      <c r="F33" s="124"/>
      <c r="G33" s="136"/>
    </row>
    <row r="34" spans="1:7" ht="14.25" x14ac:dyDescent="0.2">
      <c r="A34" s="67"/>
      <c r="B34" s="127">
        <f>'Chart of Accounts'!A30</f>
        <v>5012</v>
      </c>
      <c r="C34" s="127" t="str">
        <f>'Chart of Accounts'!B30</f>
        <v>Expense 12</v>
      </c>
      <c r="D34" s="137"/>
      <c r="E34" s="128">
        <f>'GL-OCT'!D196-'GL-OCT'!E196</f>
        <v>0</v>
      </c>
      <c r="F34" s="124"/>
      <c r="G34" s="136"/>
    </row>
    <row r="35" spans="1:7" ht="14.25" x14ac:dyDescent="0.2">
      <c r="A35" s="67"/>
      <c r="B35" s="127">
        <f>'Chart of Accounts'!A31</f>
        <v>5013</v>
      </c>
      <c r="C35" s="127" t="str">
        <f>'Chart of Accounts'!B31</f>
        <v>Expense 13</v>
      </c>
      <c r="D35" s="137"/>
      <c r="E35" s="128">
        <f>'GL-OCT'!D205-'GL-OCT'!E205</f>
        <v>0</v>
      </c>
      <c r="F35" s="124"/>
      <c r="G35" s="136"/>
    </row>
    <row r="36" spans="1:7" ht="14.25" x14ac:dyDescent="0.2">
      <c r="A36" s="67"/>
      <c r="B36" s="127">
        <f>'Chart of Accounts'!A33</f>
        <v>5014</v>
      </c>
      <c r="C36" s="127" t="str">
        <f>'Chart of Accounts'!B33</f>
        <v>Expense 14</v>
      </c>
      <c r="D36" s="137"/>
      <c r="E36" s="128">
        <f>'GL-OCT'!D214-'GL-OCT'!E214</f>
        <v>0</v>
      </c>
      <c r="F36" s="124"/>
      <c r="G36" s="136"/>
    </row>
    <row r="37" spans="1:7" ht="14.25" x14ac:dyDescent="0.2">
      <c r="A37" s="67"/>
      <c r="B37" s="127">
        <f>'Chart of Accounts'!A34</f>
        <v>5015</v>
      </c>
      <c r="C37" s="127" t="str">
        <f>'Chart of Accounts'!B34</f>
        <v>Expense 15</v>
      </c>
      <c r="D37" s="137"/>
      <c r="E37" s="128">
        <f>'GL-OCT'!D223-'GL-OCT'!E223</f>
        <v>0</v>
      </c>
      <c r="F37" s="124"/>
      <c r="G37" s="136"/>
    </row>
    <row r="38" spans="1:7" ht="14.25" x14ac:dyDescent="0.2">
      <c r="A38" s="67"/>
      <c r="B38" s="127">
        <f>'Chart of Accounts'!A35</f>
        <v>5016</v>
      </c>
      <c r="C38" s="127" t="str">
        <f>'Chart of Accounts'!B35</f>
        <v>Expense 16</v>
      </c>
      <c r="D38" s="137"/>
      <c r="E38" s="128">
        <f>'GL-OCT'!D232-'GL-OCT'!E232</f>
        <v>0</v>
      </c>
      <c r="F38" s="124"/>
      <c r="G38" s="136"/>
    </row>
    <row r="39" spans="1:7" ht="14.25" x14ac:dyDescent="0.2">
      <c r="A39" s="67"/>
      <c r="B39" s="127">
        <f>'Chart of Accounts'!A36</f>
        <v>5017</v>
      </c>
      <c r="C39" s="127" t="str">
        <f>'Chart of Accounts'!B36</f>
        <v>Expense 17</v>
      </c>
      <c r="D39" s="137"/>
      <c r="E39" s="128">
        <f>'GL-OCT'!D241-'GL-OCT'!E241</f>
        <v>0</v>
      </c>
      <c r="F39" s="124"/>
      <c r="G39" s="136"/>
    </row>
    <row r="40" spans="1:7" ht="14.25" x14ac:dyDescent="0.2">
      <c r="A40" s="67"/>
      <c r="B40" s="127">
        <f>'Chart of Accounts'!A38</f>
        <v>5018</v>
      </c>
      <c r="C40" s="127" t="str">
        <f>'Chart of Accounts'!B38</f>
        <v>Expense 18</v>
      </c>
      <c r="D40" s="137"/>
      <c r="E40" s="128">
        <f>'GL-OCT'!D250-'GL-OCT'!E250</f>
        <v>0</v>
      </c>
      <c r="F40" s="124"/>
      <c r="G40" s="136"/>
    </row>
    <row r="41" spans="1:7" ht="14.25" x14ac:dyDescent="0.2">
      <c r="A41" s="67"/>
      <c r="B41" s="127">
        <f>'Chart of Accounts'!A39</f>
        <v>5019</v>
      </c>
      <c r="C41" s="127" t="str">
        <f>'Chart of Accounts'!B39</f>
        <v>Expense 19</v>
      </c>
      <c r="D41" s="137"/>
      <c r="E41" s="128">
        <f>'GL-OCT'!D259-'GL-OCT'!E259</f>
        <v>0</v>
      </c>
      <c r="F41" s="124"/>
      <c r="G41" s="136"/>
    </row>
    <row r="42" spans="1:7" ht="14.25" x14ac:dyDescent="0.2">
      <c r="A42" s="67"/>
      <c r="B42" s="127">
        <f>'Chart of Accounts'!A40</f>
        <v>5020</v>
      </c>
      <c r="C42" s="127" t="str">
        <f>'Chart of Accounts'!B40</f>
        <v>Expense 20</v>
      </c>
      <c r="D42" s="137"/>
      <c r="E42" s="128">
        <f>'GL-OCT'!D268-'GL-OCT'!E268</f>
        <v>0</v>
      </c>
      <c r="F42" s="124"/>
      <c r="G42" s="136"/>
    </row>
    <row r="43" spans="1:7" ht="14.25" x14ac:dyDescent="0.2">
      <c r="A43" s="67"/>
      <c r="B43" s="127">
        <f>'Chart of Accounts'!A41</f>
        <v>5021</v>
      </c>
      <c r="C43" s="127" t="str">
        <f>'Chart of Accounts'!B41</f>
        <v>Expense 21</v>
      </c>
      <c r="D43" s="137"/>
      <c r="E43" s="128">
        <f>'GL-OCT'!D277-'GL-OCT'!E277</f>
        <v>0</v>
      </c>
      <c r="F43" s="124"/>
      <c r="G43" s="136"/>
    </row>
    <row r="44" spans="1:7" ht="14.25" x14ac:dyDescent="0.2">
      <c r="A44" s="67"/>
      <c r="B44" s="127">
        <f>'Chart of Accounts'!A42</f>
        <v>5022</v>
      </c>
      <c r="C44" s="127" t="str">
        <f>'Chart of Accounts'!B42</f>
        <v>Expense 22</v>
      </c>
      <c r="D44" s="137"/>
      <c r="E44" s="128">
        <f>'GL-OCT'!D286-'GL-OCT'!E286</f>
        <v>0</v>
      </c>
      <c r="F44" s="124"/>
      <c r="G44" s="136"/>
    </row>
    <row r="45" spans="1:7" ht="14.25" x14ac:dyDescent="0.2">
      <c r="A45" s="67"/>
      <c r="B45" s="127">
        <f>'Chart of Accounts'!A43</f>
        <v>5023</v>
      </c>
      <c r="C45" s="127" t="str">
        <f>'Chart of Accounts'!B43</f>
        <v>Expense 23</v>
      </c>
      <c r="D45" s="137"/>
      <c r="E45" s="128">
        <f>'GL-OCT'!D295-'GL-OCT'!E295</f>
        <v>0</v>
      </c>
      <c r="F45" s="124"/>
      <c r="G45" s="136"/>
    </row>
    <row r="46" spans="1:7" ht="14.25" x14ac:dyDescent="0.2">
      <c r="A46" s="67"/>
      <c r="B46" s="127">
        <f>'Chart of Accounts'!A44</f>
        <v>5024</v>
      </c>
      <c r="C46" s="127" t="str">
        <f>'Chart of Accounts'!B44</f>
        <v>Expense 24</v>
      </c>
      <c r="D46" s="137"/>
      <c r="E46" s="128">
        <f>'GL-OCT'!D304-'GL-OCT'!E304</f>
        <v>0</v>
      </c>
      <c r="F46" s="124"/>
      <c r="G46" s="136"/>
    </row>
    <row r="47" spans="1:7" ht="14.25" x14ac:dyDescent="0.2">
      <c r="A47" s="67"/>
      <c r="B47" s="127">
        <f>'Chart of Accounts'!A45</f>
        <v>5025</v>
      </c>
      <c r="C47" s="127" t="str">
        <f>'Chart of Accounts'!B45</f>
        <v>Expense 25</v>
      </c>
      <c r="D47" s="137"/>
      <c r="E47" s="128">
        <f>'GL-OCT'!D313-'GL-OCT'!E313</f>
        <v>0</v>
      </c>
      <c r="F47" s="124"/>
      <c r="G47" s="136"/>
    </row>
    <row r="48" spans="1:7" ht="14.25" x14ac:dyDescent="0.2">
      <c r="A48" s="67"/>
      <c r="B48" s="127">
        <f>'Chart of Accounts'!A46</f>
        <v>5026</v>
      </c>
      <c r="C48" s="127" t="str">
        <f>'Chart of Accounts'!B46</f>
        <v>Expense 26</v>
      </c>
      <c r="D48" s="137"/>
      <c r="E48" s="128">
        <f>'GL-OCT'!D329-'GL-OCT'!E329</f>
        <v>0</v>
      </c>
      <c r="F48" s="124"/>
      <c r="G48" s="136"/>
    </row>
    <row r="49" spans="1:7" ht="14.25" x14ac:dyDescent="0.2">
      <c r="A49" s="67"/>
      <c r="B49" s="127">
        <f>'Chart of Accounts'!A47</f>
        <v>5027</v>
      </c>
      <c r="C49" s="127" t="str">
        <f>'Chart of Accounts'!B47</f>
        <v>Expense 27</v>
      </c>
      <c r="D49" s="137"/>
      <c r="E49" s="128">
        <f>'GL-OCT'!D338-'GL-OCT'!E338</f>
        <v>0</v>
      </c>
      <c r="F49" s="124"/>
      <c r="G49" s="136"/>
    </row>
    <row r="50" spans="1:7" ht="14.25" x14ac:dyDescent="0.2">
      <c r="A50" s="67"/>
      <c r="B50" s="127">
        <f>'Chart of Accounts'!A48</f>
        <v>5028</v>
      </c>
      <c r="C50" s="127" t="str">
        <f>'Chart of Accounts'!B48</f>
        <v>Expense 28</v>
      </c>
      <c r="D50" s="137"/>
      <c r="E50" s="128">
        <f>'GL-OCT'!D347-'GL-OCT'!E347</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0</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C4"/>
  </mergeCells>
  <pageMargins left="0.75" right="0.75" top="1" bottom="1" header="0.5" footer="0.5"/>
  <pageSetup scale="78" orientation="portrait" horizontalDpi="4294967293"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1">
    <tabColor rgb="FFFF0000"/>
    <pageSetUpPr fitToPage="1"/>
  </sheetPr>
  <dimension ref="A1:G392"/>
  <sheetViews>
    <sheetView workbookViewId="0">
      <selection activeCell="A7" sqref="A7:XFD7"/>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55</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'GL-OCT'!F353</f>
        <v>4946.6000000000004</v>
      </c>
    </row>
    <row r="10" spans="1:6" x14ac:dyDescent="0.2">
      <c r="A10" s="181"/>
      <c r="B10" s="182"/>
      <c r="C10" s="183"/>
      <c r="D10" s="184"/>
      <c r="E10" s="185"/>
      <c r="F10" s="152">
        <f>E10-D10+F9</f>
        <v>4946.6000000000004</v>
      </c>
    </row>
    <row r="11" spans="1:6" x14ac:dyDescent="0.2">
      <c r="A11" s="181"/>
      <c r="B11" s="182"/>
      <c r="C11" s="183"/>
      <c r="D11" s="184"/>
      <c r="E11" s="185"/>
      <c r="F11" s="152">
        <f>E11-D11+F10</f>
        <v>4946.6000000000004</v>
      </c>
    </row>
    <row r="12" spans="1:6" x14ac:dyDescent="0.2">
      <c r="A12" s="181"/>
      <c r="B12" s="182"/>
      <c r="C12" s="183"/>
      <c r="D12" s="184"/>
      <c r="E12" s="185"/>
      <c r="F12" s="152">
        <f>E12-D12+F11</f>
        <v>4946.6000000000004</v>
      </c>
    </row>
    <row r="13" spans="1:6" x14ac:dyDescent="0.2">
      <c r="A13" s="181"/>
      <c r="B13" s="186"/>
      <c r="C13" s="183"/>
      <c r="D13" s="184"/>
      <c r="E13" s="185"/>
      <c r="F13" s="152">
        <f>E13-D13+F12</f>
        <v>4946.6000000000004</v>
      </c>
    </row>
    <row r="14" spans="1:6" x14ac:dyDescent="0.2">
      <c r="A14" s="181"/>
      <c r="B14" s="187"/>
      <c r="C14" s="183"/>
      <c r="D14" s="184"/>
      <c r="E14" s="185"/>
      <c r="F14" s="152">
        <f>E14-D14+F13</f>
        <v>4946.6000000000004</v>
      </c>
    </row>
    <row r="15" spans="1:6" ht="14.25" x14ac:dyDescent="0.2">
      <c r="A15" s="29"/>
      <c r="B15" s="30" t="s">
        <v>9</v>
      </c>
      <c r="C15" s="31"/>
      <c r="D15" s="153">
        <f>SUM(D10:D14)</f>
        <v>0</v>
      </c>
      <c r="E15" s="154">
        <f>SUM(E10:E14)</f>
        <v>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4946.6000000000004</v>
      </c>
    </row>
    <row r="20" spans="1:6" x14ac:dyDescent="0.2">
      <c r="A20" s="181"/>
      <c r="B20" s="187"/>
      <c r="C20" s="183"/>
      <c r="D20" s="184"/>
      <c r="E20" s="185"/>
      <c r="F20" s="152">
        <f>E20-D20+F19</f>
        <v>4946.6000000000004</v>
      </c>
    </row>
    <row r="21" spans="1:6" x14ac:dyDescent="0.2">
      <c r="A21" s="181"/>
      <c r="B21" s="187"/>
      <c r="C21" s="183"/>
      <c r="D21" s="184"/>
      <c r="E21" s="185"/>
      <c r="F21" s="152">
        <f>E21-D21+F20</f>
        <v>4946.6000000000004</v>
      </c>
    </row>
    <row r="22" spans="1:6" x14ac:dyDescent="0.2">
      <c r="A22" s="181"/>
      <c r="B22" s="187"/>
      <c r="C22" s="183"/>
      <c r="D22" s="184"/>
      <c r="E22" s="185"/>
      <c r="F22" s="152">
        <f>E22-D22+F21</f>
        <v>4946.6000000000004</v>
      </c>
    </row>
    <row r="23" spans="1:6" x14ac:dyDescent="0.2">
      <c r="A23" s="181"/>
      <c r="B23" s="187"/>
      <c r="C23" s="183"/>
      <c r="D23" s="184"/>
      <c r="E23" s="185"/>
      <c r="F23" s="152">
        <f>E23-D23+F22</f>
        <v>4946.6000000000004</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4946.6000000000004</v>
      </c>
    </row>
    <row r="29" spans="1:6" x14ac:dyDescent="0.2">
      <c r="A29" s="181"/>
      <c r="B29" s="187"/>
      <c r="C29" s="183"/>
      <c r="D29" s="184"/>
      <c r="E29" s="185"/>
      <c r="F29" s="152">
        <f>E29-D29+F28</f>
        <v>4946.6000000000004</v>
      </c>
    </row>
    <row r="30" spans="1:6" x14ac:dyDescent="0.2">
      <c r="A30" s="181"/>
      <c r="B30" s="187"/>
      <c r="C30" s="183"/>
      <c r="D30" s="184"/>
      <c r="E30" s="185"/>
      <c r="F30" s="152">
        <f>E30-D30+F29</f>
        <v>4946.6000000000004</v>
      </c>
    </row>
    <row r="31" spans="1:6" x14ac:dyDescent="0.2">
      <c r="A31" s="181"/>
      <c r="B31" s="187"/>
      <c r="C31" s="183"/>
      <c r="D31" s="184"/>
      <c r="E31" s="185"/>
      <c r="F31" s="152">
        <f>E31-D31+F30</f>
        <v>4946.6000000000004</v>
      </c>
    </row>
    <row r="32" spans="1:6" x14ac:dyDescent="0.2">
      <c r="A32" s="181"/>
      <c r="B32" s="187"/>
      <c r="C32" s="183"/>
      <c r="D32" s="184"/>
      <c r="E32" s="185"/>
      <c r="F32" s="152">
        <f>E32-D32+F31</f>
        <v>4946.6000000000004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x14ac:dyDescent="0.25">
      <c r="A35" s="75"/>
      <c r="B35" s="32"/>
      <c r="C35" s="8"/>
      <c r="D35" s="156"/>
      <c r="E35" s="157"/>
      <c r="F35" s="157"/>
      <c r="G35" s="4"/>
    </row>
    <row r="36" spans="1:7" ht="18" customHeight="1" x14ac:dyDescent="0.25">
      <c r="A36" s="90">
        <f>'Chart of Accounts'!A9</f>
        <v>4004</v>
      </c>
      <c r="B36" s="90" t="str">
        <f>'Chart of Accounts'!B9</f>
        <v>Income 4</v>
      </c>
      <c r="C36" s="8"/>
      <c r="D36" s="158"/>
      <c r="E36" s="159"/>
      <c r="F36" s="160"/>
    </row>
    <row r="37" spans="1:7" ht="14.25" x14ac:dyDescent="0.2">
      <c r="A37" s="93"/>
      <c r="B37" s="74" t="s">
        <v>8</v>
      </c>
      <c r="C37" s="22"/>
      <c r="D37" s="161"/>
      <c r="E37" s="162"/>
      <c r="F37" s="163">
        <f>F32</f>
        <v>4946.6000000000004</v>
      </c>
    </row>
    <row r="38" spans="1:7" x14ac:dyDescent="0.2">
      <c r="A38" s="181"/>
      <c r="B38" s="187"/>
      <c r="C38" s="183"/>
      <c r="D38" s="184"/>
      <c r="E38" s="185"/>
      <c r="F38" s="152">
        <f>E38-D38+F37</f>
        <v>4946.6000000000004</v>
      </c>
    </row>
    <row r="39" spans="1:7" x14ac:dyDescent="0.2">
      <c r="A39" s="181"/>
      <c r="B39" s="187"/>
      <c r="C39" s="183"/>
      <c r="D39" s="184"/>
      <c r="E39" s="185"/>
      <c r="F39" s="152">
        <f>E39-D39+F38</f>
        <v>4946.6000000000004</v>
      </c>
    </row>
    <row r="40" spans="1:7" x14ac:dyDescent="0.2">
      <c r="A40" s="181"/>
      <c r="B40" s="187"/>
      <c r="C40" s="183"/>
      <c r="D40" s="184"/>
      <c r="E40" s="185"/>
      <c r="F40" s="152">
        <f>E40-D40+F39</f>
        <v>4946.6000000000004</v>
      </c>
    </row>
    <row r="41" spans="1:7" x14ac:dyDescent="0.2">
      <c r="A41" s="181"/>
      <c r="B41" s="187"/>
      <c r="C41" s="183"/>
      <c r="D41" s="184"/>
      <c r="E41" s="185"/>
      <c r="F41" s="152">
        <f>E41-D41+F40</f>
        <v>4946.6000000000004</v>
      </c>
    </row>
    <row r="42" spans="1:7" x14ac:dyDescent="0.2">
      <c r="A42" s="92"/>
      <c r="B42" s="30" t="s">
        <v>9</v>
      </c>
      <c r="C42" s="31"/>
      <c r="D42" s="153">
        <f>SUM(D38:D41)</f>
        <v>0</v>
      </c>
      <c r="E42" s="154">
        <f>SUM(E38:E41)</f>
        <v>0</v>
      </c>
      <c r="F42" s="152"/>
    </row>
    <row r="43" spans="1:7" s="1" customFormat="1" ht="15.75" x14ac:dyDescent="0.25">
      <c r="A43" s="75"/>
      <c r="B43" s="32"/>
      <c r="C43" s="8"/>
      <c r="D43" s="156"/>
      <c r="E43" s="157"/>
      <c r="F43" s="157"/>
      <c r="G43" s="4"/>
    </row>
    <row r="44" spans="1:7" s="1" customFormat="1" ht="15.75" x14ac:dyDescent="0.25">
      <c r="A44" s="75"/>
      <c r="B44" s="32"/>
      <c r="C44" s="8"/>
      <c r="D44" s="156"/>
      <c r="E44" s="157"/>
      <c r="F44" s="157"/>
      <c r="G44" s="4"/>
    </row>
    <row r="45" spans="1:7" ht="18" customHeight="1" x14ac:dyDescent="0.25">
      <c r="A45" s="90">
        <f>'Chart of Accounts'!A10</f>
        <v>4005</v>
      </c>
      <c r="B45" s="90" t="str">
        <f>'Chart of Accounts'!B10</f>
        <v>Income 5</v>
      </c>
      <c r="C45" s="8"/>
      <c r="D45" s="156"/>
      <c r="E45" s="157"/>
      <c r="F45" s="160"/>
    </row>
    <row r="46" spans="1:7" ht="18" customHeight="1" x14ac:dyDescent="0.2">
      <c r="A46" s="91"/>
      <c r="B46" s="74" t="s">
        <v>8</v>
      </c>
      <c r="C46" s="22"/>
      <c r="D46" s="161"/>
      <c r="E46" s="162"/>
      <c r="F46" s="163">
        <f>F41</f>
        <v>4946.6000000000004</v>
      </c>
    </row>
    <row r="47" spans="1:7" ht="12.75" customHeight="1" x14ac:dyDescent="0.2">
      <c r="A47" s="181"/>
      <c r="B47" s="187"/>
      <c r="C47" s="183"/>
      <c r="D47" s="184"/>
      <c r="E47" s="188"/>
      <c r="F47" s="152">
        <f>E47-D47+F46</f>
        <v>4946.6000000000004</v>
      </c>
    </row>
    <row r="48" spans="1:7" ht="12.75" customHeight="1" x14ac:dyDescent="0.2">
      <c r="A48" s="181"/>
      <c r="B48" s="187"/>
      <c r="C48" s="183"/>
      <c r="D48" s="184"/>
      <c r="E48" s="188"/>
      <c r="F48" s="152">
        <f>E48-D48+F47</f>
        <v>4946.6000000000004</v>
      </c>
    </row>
    <row r="49" spans="1:7" ht="12.75" customHeight="1" x14ac:dyDescent="0.2">
      <c r="A49" s="181"/>
      <c r="B49" s="187"/>
      <c r="C49" s="183"/>
      <c r="D49" s="184"/>
      <c r="E49" s="185"/>
      <c r="F49" s="152">
        <f>E49-D49+F48</f>
        <v>4946.6000000000004</v>
      </c>
    </row>
    <row r="50" spans="1:7" x14ac:dyDescent="0.2">
      <c r="A50" s="181"/>
      <c r="B50" s="187"/>
      <c r="C50" s="183"/>
      <c r="D50" s="184"/>
      <c r="E50" s="185"/>
      <c r="F50" s="152">
        <f>E50-D50+F49</f>
        <v>4946.6000000000004</v>
      </c>
    </row>
    <row r="51" spans="1:7" x14ac:dyDescent="0.2">
      <c r="A51" s="80"/>
      <c r="B51" s="30" t="s">
        <v>9</v>
      </c>
      <c r="C51" s="31"/>
      <c r="D51" s="153">
        <f>SUM(D47:D50)</f>
        <v>0</v>
      </c>
      <c r="E51" s="154">
        <f>SUM(E47:E50)</f>
        <v>0</v>
      </c>
      <c r="F51" s="152"/>
    </row>
    <row r="52" spans="1:7" s="1" customFormat="1" ht="15.75" x14ac:dyDescent="0.25">
      <c r="A52" s="75"/>
      <c r="B52" s="32"/>
      <c r="C52" s="8"/>
      <c r="D52" s="156"/>
      <c r="E52" s="157"/>
      <c r="F52" s="157"/>
      <c r="G52" s="4"/>
    </row>
    <row r="53" spans="1:7" s="1" customFormat="1" ht="15.75" x14ac:dyDescent="0.25">
      <c r="A53" s="75"/>
      <c r="B53" s="32"/>
      <c r="C53" s="8"/>
      <c r="D53" s="156"/>
      <c r="E53" s="157"/>
      <c r="F53" s="157"/>
      <c r="G53" s="4"/>
    </row>
    <row r="54" spans="1:7" ht="18" customHeight="1" x14ac:dyDescent="0.25">
      <c r="A54" s="90">
        <f>'Chart of Accounts'!A11</f>
        <v>4006</v>
      </c>
      <c r="B54" s="90" t="str">
        <f>'Chart of Accounts'!B11</f>
        <v>Income 6</v>
      </c>
      <c r="C54" s="8"/>
      <c r="D54" s="156"/>
      <c r="E54" s="157"/>
      <c r="F54" s="160"/>
    </row>
    <row r="55" spans="1:7" ht="18" customHeight="1" x14ac:dyDescent="0.2">
      <c r="A55" s="91"/>
      <c r="B55" s="74" t="s">
        <v>8</v>
      </c>
      <c r="C55" s="22"/>
      <c r="D55" s="161"/>
      <c r="E55" s="162"/>
      <c r="F55" s="163">
        <f>F50</f>
        <v>4946.6000000000004</v>
      </c>
    </row>
    <row r="56" spans="1:7" ht="12.75" customHeight="1" x14ac:dyDescent="0.2">
      <c r="A56" s="181"/>
      <c r="B56" s="187"/>
      <c r="C56" s="183"/>
      <c r="D56" s="184"/>
      <c r="E56" s="188"/>
      <c r="F56" s="152">
        <f>E56-D56+F55</f>
        <v>4946.6000000000004</v>
      </c>
    </row>
    <row r="57" spans="1:7" ht="12.75" customHeight="1" x14ac:dyDescent="0.2">
      <c r="A57" s="181"/>
      <c r="B57" s="187"/>
      <c r="C57" s="183"/>
      <c r="D57" s="184"/>
      <c r="E57" s="188"/>
      <c r="F57" s="152">
        <f>E57-D57+F56</f>
        <v>4946.6000000000004</v>
      </c>
    </row>
    <row r="58" spans="1:7" x14ac:dyDescent="0.2">
      <c r="A58" s="181"/>
      <c r="B58" s="187"/>
      <c r="C58" s="183"/>
      <c r="D58" s="184"/>
      <c r="E58" s="185"/>
      <c r="F58" s="152">
        <f>E58-D58+F57</f>
        <v>4946.6000000000004</v>
      </c>
    </row>
    <row r="59" spans="1:7" x14ac:dyDescent="0.2">
      <c r="A59" s="181"/>
      <c r="B59" s="187"/>
      <c r="C59" s="183"/>
      <c r="D59" s="184"/>
      <c r="E59" s="185"/>
      <c r="F59" s="152">
        <f>E59-D59+F58</f>
        <v>4946.6000000000004</v>
      </c>
    </row>
    <row r="60" spans="1:7" x14ac:dyDescent="0.2">
      <c r="A60" s="92"/>
      <c r="B60" s="30" t="s">
        <v>9</v>
      </c>
      <c r="C60" s="31"/>
      <c r="D60" s="153">
        <f>SUM(D56:D59)</f>
        <v>0</v>
      </c>
      <c r="E60" s="154">
        <f>SUM(E56:E59)</f>
        <v>0</v>
      </c>
      <c r="F60" s="152"/>
    </row>
    <row r="61" spans="1:7" s="1" customFormat="1" ht="15.75" x14ac:dyDescent="0.25">
      <c r="A61" s="75"/>
      <c r="B61" s="32"/>
      <c r="C61" s="8"/>
      <c r="D61" s="156"/>
      <c r="E61" s="157"/>
      <c r="F61" s="157"/>
      <c r="G61" s="4"/>
    </row>
    <row r="62" spans="1:7" s="1" customFormat="1" ht="15.75" x14ac:dyDescent="0.25">
      <c r="A62" s="75"/>
      <c r="B62" s="32"/>
      <c r="C62" s="8"/>
      <c r="D62" s="156"/>
      <c r="E62" s="157"/>
      <c r="F62" s="157"/>
      <c r="G62" s="4"/>
    </row>
    <row r="63" spans="1:7" ht="18" customHeight="1" x14ac:dyDescent="0.25">
      <c r="A63" s="90">
        <f>'Chart of Accounts'!A12</f>
        <v>4007</v>
      </c>
      <c r="B63" s="90" t="str">
        <f>'Chart of Accounts'!B12</f>
        <v>Income 7</v>
      </c>
      <c r="C63" s="8"/>
      <c r="D63" s="156"/>
      <c r="E63" s="157"/>
      <c r="F63" s="160"/>
    </row>
    <row r="64" spans="1:7" s="1" customFormat="1" ht="18" customHeight="1" x14ac:dyDescent="0.2">
      <c r="A64" s="91"/>
      <c r="B64" s="74" t="s">
        <v>8</v>
      </c>
      <c r="C64" s="22"/>
      <c r="D64" s="161"/>
      <c r="E64" s="162"/>
      <c r="F64" s="163">
        <f>F59</f>
        <v>4946.6000000000004</v>
      </c>
      <c r="G64" s="4"/>
    </row>
    <row r="65" spans="1:7" s="1" customFormat="1" ht="12.75" customHeight="1" x14ac:dyDescent="0.2">
      <c r="A65" s="181"/>
      <c r="B65" s="187"/>
      <c r="C65" s="183"/>
      <c r="D65" s="184"/>
      <c r="E65" s="188"/>
      <c r="F65" s="152">
        <f>E65-D65+F64</f>
        <v>4946.6000000000004</v>
      </c>
      <c r="G65" s="4"/>
    </row>
    <row r="66" spans="1:7" s="1" customFormat="1" ht="12.75" customHeight="1" x14ac:dyDescent="0.2">
      <c r="A66" s="181"/>
      <c r="B66" s="187"/>
      <c r="C66" s="183"/>
      <c r="D66" s="184"/>
      <c r="E66" s="188"/>
      <c r="F66" s="152">
        <f>E66-D66+F65</f>
        <v>4946.6000000000004</v>
      </c>
      <c r="G66" s="4"/>
    </row>
    <row r="67" spans="1:7" x14ac:dyDescent="0.2">
      <c r="A67" s="181"/>
      <c r="B67" s="187"/>
      <c r="C67" s="183"/>
      <c r="D67" s="184"/>
      <c r="E67" s="185"/>
      <c r="F67" s="152">
        <f>E67-D67+F66</f>
        <v>4946.6000000000004</v>
      </c>
    </row>
    <row r="68" spans="1:7" x14ac:dyDescent="0.2">
      <c r="A68" s="181"/>
      <c r="B68" s="187"/>
      <c r="C68" s="183"/>
      <c r="D68" s="184"/>
      <c r="E68" s="185"/>
      <c r="F68" s="152">
        <f>E68-D68+F67</f>
        <v>4946.6000000000004</v>
      </c>
    </row>
    <row r="69" spans="1:7" x14ac:dyDescent="0.2">
      <c r="A69" s="92"/>
      <c r="B69" s="30" t="s">
        <v>9</v>
      </c>
      <c r="C69" s="31"/>
      <c r="D69" s="153">
        <f>SUM(D65:D68)</f>
        <v>0</v>
      </c>
      <c r="E69" s="154">
        <f>SUM(E65:E68)</f>
        <v>0</v>
      </c>
      <c r="F69" s="152"/>
    </row>
    <row r="70" spans="1:7" s="1" customFormat="1" ht="15.75" x14ac:dyDescent="0.25">
      <c r="A70" s="75"/>
      <c r="B70" s="32"/>
      <c r="C70" s="26"/>
      <c r="D70" s="156"/>
      <c r="E70" s="157"/>
      <c r="F70" s="157"/>
      <c r="G70" s="4"/>
    </row>
    <row r="71" spans="1:7" s="1" customFormat="1" ht="15.75" x14ac:dyDescent="0.25">
      <c r="A71" s="75"/>
      <c r="B71" s="32"/>
      <c r="C71" s="26"/>
      <c r="D71" s="156"/>
      <c r="E71" s="157"/>
      <c r="F71" s="157"/>
      <c r="G71" s="4"/>
    </row>
    <row r="72" spans="1:7" ht="18" customHeight="1" x14ac:dyDescent="0.25">
      <c r="A72" s="90">
        <f>'Chart of Accounts'!A13</f>
        <v>4008</v>
      </c>
      <c r="B72" s="90" t="str">
        <f>'Chart of Accounts'!B13</f>
        <v>Income 8</v>
      </c>
      <c r="C72" s="8"/>
      <c r="D72" s="156"/>
      <c r="E72" s="157"/>
      <c r="F72" s="160"/>
    </row>
    <row r="73" spans="1:7" s="1" customFormat="1" ht="18" customHeight="1" x14ac:dyDescent="0.2">
      <c r="A73" s="91"/>
      <c r="B73" s="74" t="s">
        <v>8</v>
      </c>
      <c r="C73" s="22"/>
      <c r="D73" s="161"/>
      <c r="E73" s="162"/>
      <c r="F73" s="163">
        <f>F68</f>
        <v>4946.6000000000004</v>
      </c>
      <c r="G73" s="4"/>
    </row>
    <row r="74" spans="1:7" s="1" customFormat="1" ht="12.75" customHeight="1" x14ac:dyDescent="0.2">
      <c r="A74" s="181"/>
      <c r="B74" s="187"/>
      <c r="C74" s="183"/>
      <c r="D74" s="184"/>
      <c r="E74" s="188"/>
      <c r="F74" s="152">
        <f>E74-D74+F73</f>
        <v>4946.6000000000004</v>
      </c>
      <c r="G74" s="4"/>
    </row>
    <row r="75" spans="1:7" s="1" customFormat="1" ht="12.75" customHeight="1" x14ac:dyDescent="0.2">
      <c r="A75" s="181"/>
      <c r="B75" s="187"/>
      <c r="C75" s="183"/>
      <c r="D75" s="184"/>
      <c r="E75" s="188"/>
      <c r="F75" s="152">
        <f>E75-D75+F74</f>
        <v>4946.6000000000004</v>
      </c>
      <c r="G75" s="4"/>
    </row>
    <row r="76" spans="1:7" x14ac:dyDescent="0.2">
      <c r="A76" s="181"/>
      <c r="B76" s="187"/>
      <c r="C76" s="183"/>
      <c r="D76" s="184"/>
      <c r="E76" s="185"/>
      <c r="F76" s="152">
        <f>E76-D76+F75</f>
        <v>4946.6000000000004</v>
      </c>
    </row>
    <row r="77" spans="1:7" x14ac:dyDescent="0.2">
      <c r="A77" s="181"/>
      <c r="B77" s="187"/>
      <c r="C77" s="183"/>
      <c r="D77" s="184"/>
      <c r="E77" s="185"/>
      <c r="F77" s="152">
        <f>E77-D77+F76</f>
        <v>4946.6000000000004</v>
      </c>
    </row>
    <row r="78" spans="1:7" x14ac:dyDescent="0.2">
      <c r="A78" s="92"/>
      <c r="B78" s="30" t="s">
        <v>9</v>
      </c>
      <c r="C78" s="31"/>
      <c r="D78" s="153">
        <f>SUM(D74:D77)</f>
        <v>0</v>
      </c>
      <c r="E78" s="154">
        <f>SUM(E74:E77)</f>
        <v>0</v>
      </c>
      <c r="F78" s="152"/>
    </row>
    <row r="79" spans="1:7" s="1" customFormat="1" ht="15.75" x14ac:dyDescent="0.25">
      <c r="A79" s="75"/>
      <c r="B79" s="32"/>
      <c r="C79" s="26"/>
      <c r="D79" s="156"/>
      <c r="E79" s="157"/>
      <c r="F79" s="157"/>
      <c r="G79" s="4"/>
    </row>
    <row r="80" spans="1:7" s="1" customFormat="1" ht="15.75" x14ac:dyDescent="0.25">
      <c r="A80" s="87"/>
      <c r="B80" s="32"/>
      <c r="C80" s="26"/>
      <c r="D80" s="156"/>
      <c r="E80" s="157"/>
      <c r="F80" s="157"/>
      <c r="G80" s="4"/>
    </row>
    <row r="81" spans="1:7" s="1" customFormat="1" ht="15.75" x14ac:dyDescent="0.25">
      <c r="A81" s="90">
        <f>'Chart of Accounts'!A14</f>
        <v>4009</v>
      </c>
      <c r="B81" s="90" t="str">
        <f>'Chart of Accounts'!B14</f>
        <v>Income 9</v>
      </c>
      <c r="C81" s="8"/>
      <c r="D81" s="156"/>
      <c r="E81" s="157"/>
      <c r="F81" s="160"/>
      <c r="G81" s="4"/>
    </row>
    <row r="82" spans="1:7" s="1" customFormat="1" x14ac:dyDescent="0.2">
      <c r="A82" s="91"/>
      <c r="B82" s="74" t="s">
        <v>8</v>
      </c>
      <c r="C82" s="22"/>
      <c r="D82" s="161"/>
      <c r="E82" s="162"/>
      <c r="F82" s="163">
        <f>F77</f>
        <v>4946.6000000000004</v>
      </c>
      <c r="G82" s="4"/>
    </row>
    <row r="83" spans="1:7" s="1" customFormat="1" ht="12.75" customHeight="1" x14ac:dyDescent="0.2">
      <c r="A83" s="181"/>
      <c r="B83" s="187"/>
      <c r="C83" s="183"/>
      <c r="D83" s="184"/>
      <c r="E83" s="188"/>
      <c r="F83" s="152">
        <f>E83-D83+F82</f>
        <v>4946.6000000000004</v>
      </c>
      <c r="G83" s="4"/>
    </row>
    <row r="84" spans="1:7" s="1" customFormat="1" ht="12.75" customHeight="1" x14ac:dyDescent="0.2">
      <c r="A84" s="181"/>
      <c r="B84" s="187"/>
      <c r="C84" s="183"/>
      <c r="D84" s="184"/>
      <c r="E84" s="188"/>
      <c r="F84" s="152">
        <f>E84-D84+F83</f>
        <v>4946.6000000000004</v>
      </c>
      <c r="G84" s="4"/>
    </row>
    <row r="85" spans="1:7" s="1" customFormat="1" x14ac:dyDescent="0.2">
      <c r="A85" s="181"/>
      <c r="B85" s="187"/>
      <c r="C85" s="183"/>
      <c r="D85" s="184"/>
      <c r="E85" s="185"/>
      <c r="F85" s="152">
        <f>E85-D85+F84</f>
        <v>4946.6000000000004</v>
      </c>
      <c r="G85" s="4"/>
    </row>
    <row r="86" spans="1:7" s="1" customFormat="1" x14ac:dyDescent="0.2">
      <c r="A86" s="181"/>
      <c r="B86" s="187"/>
      <c r="C86" s="183"/>
      <c r="D86" s="184"/>
      <c r="E86" s="185"/>
      <c r="F86" s="152">
        <f>E86-D86+F85</f>
        <v>4946.6000000000004</v>
      </c>
      <c r="G86" s="4"/>
    </row>
    <row r="87" spans="1:7" s="1" customFormat="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4946.6000000000004</v>
      </c>
      <c r="G92" s="4"/>
    </row>
    <row r="93" spans="1:7" s="1" customFormat="1" ht="12.75" customHeight="1" x14ac:dyDescent="0.2">
      <c r="A93" s="189"/>
      <c r="B93" s="190"/>
      <c r="C93" s="183"/>
      <c r="D93" s="184"/>
      <c r="E93" s="188"/>
      <c r="F93" s="152">
        <f>E93-D93+F92</f>
        <v>4946.6000000000004</v>
      </c>
      <c r="G93" s="4"/>
    </row>
    <row r="94" spans="1:7" s="1" customFormat="1" ht="12.75" customHeight="1" x14ac:dyDescent="0.2">
      <c r="A94" s="189"/>
      <c r="B94" s="187"/>
      <c r="C94" s="183"/>
      <c r="D94" s="184"/>
      <c r="E94" s="188"/>
      <c r="F94" s="152">
        <f>E94-D94+F93</f>
        <v>4946.6000000000004</v>
      </c>
      <c r="G94" s="4"/>
    </row>
    <row r="95" spans="1:7" s="1" customFormat="1" x14ac:dyDescent="0.2">
      <c r="A95" s="189"/>
      <c r="B95" s="187"/>
      <c r="C95" s="183"/>
      <c r="D95" s="184"/>
      <c r="E95" s="185"/>
      <c r="F95" s="152">
        <f>E95-D95+F94</f>
        <v>4946.6000000000004</v>
      </c>
      <c r="G95" s="4"/>
    </row>
    <row r="96" spans="1:7" s="1" customFormat="1" x14ac:dyDescent="0.2">
      <c r="A96" s="189"/>
      <c r="B96" s="187"/>
      <c r="C96" s="183"/>
      <c r="D96" s="184"/>
      <c r="E96" s="185"/>
      <c r="F96" s="152">
        <f>E96-D96+F95</f>
        <v>4946.6000000000004</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4946.6000000000004</v>
      </c>
      <c r="G101" s="4"/>
    </row>
    <row r="102" spans="1:7" s="1" customFormat="1" ht="12.75" customHeight="1" x14ac:dyDescent="0.2">
      <c r="A102" s="189"/>
      <c r="B102" s="187"/>
      <c r="C102" s="183"/>
      <c r="D102" s="184"/>
      <c r="E102" s="188"/>
      <c r="F102" s="152">
        <f>E102-D102+F101</f>
        <v>4946.6000000000004</v>
      </c>
      <c r="G102" s="4"/>
    </row>
    <row r="103" spans="1:7" s="1" customFormat="1" ht="12.75" customHeight="1" x14ac:dyDescent="0.2">
      <c r="A103" s="189"/>
      <c r="B103" s="187"/>
      <c r="C103" s="183"/>
      <c r="D103" s="184"/>
      <c r="E103" s="188"/>
      <c r="F103" s="152">
        <f>E103-D103+F102</f>
        <v>4946.6000000000004</v>
      </c>
      <c r="G103" s="4"/>
    </row>
    <row r="104" spans="1:7" x14ac:dyDescent="0.2">
      <c r="A104" s="189"/>
      <c r="B104" s="187"/>
      <c r="C104" s="183"/>
      <c r="D104" s="184"/>
      <c r="E104" s="185"/>
      <c r="F104" s="152">
        <f>E104-D104+F103</f>
        <v>4946.6000000000004</v>
      </c>
    </row>
    <row r="105" spans="1:7" x14ac:dyDescent="0.2">
      <c r="A105" s="189"/>
      <c r="B105" s="187"/>
      <c r="C105" s="183"/>
      <c r="D105" s="184"/>
      <c r="E105" s="185"/>
      <c r="F105" s="152">
        <f>E105-D105+F104</f>
        <v>4946.6000000000004</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4946.6000000000004</v>
      </c>
      <c r="G110" s="33"/>
    </row>
    <row r="111" spans="1:7" s="34" customFormat="1" x14ac:dyDescent="0.2">
      <c r="A111" s="189"/>
      <c r="B111" s="187"/>
      <c r="C111" s="183"/>
      <c r="D111" s="184"/>
      <c r="E111" s="188"/>
      <c r="F111" s="152">
        <f>E111-D111+F110</f>
        <v>4946.6000000000004</v>
      </c>
      <c r="G111" s="33"/>
    </row>
    <row r="112" spans="1:7" s="34" customFormat="1" x14ac:dyDescent="0.2">
      <c r="A112" s="189"/>
      <c r="B112" s="187"/>
      <c r="C112" s="183"/>
      <c r="D112" s="184"/>
      <c r="E112" s="188"/>
      <c r="F112" s="152">
        <f>E112-D112+F111</f>
        <v>4946.6000000000004</v>
      </c>
      <c r="G112" s="33"/>
    </row>
    <row r="113" spans="1:7" s="34" customFormat="1" x14ac:dyDescent="0.2">
      <c r="A113" s="189"/>
      <c r="B113" s="187"/>
      <c r="C113" s="183"/>
      <c r="D113" s="184"/>
      <c r="E113" s="185"/>
      <c r="F113" s="152">
        <f>E113-D113+F112</f>
        <v>4946.6000000000004</v>
      </c>
      <c r="G113" s="33"/>
    </row>
    <row r="114" spans="1:7" s="34" customFormat="1" x14ac:dyDescent="0.2">
      <c r="A114" s="189"/>
      <c r="B114" s="187"/>
      <c r="C114" s="183"/>
      <c r="D114" s="184"/>
      <c r="E114" s="185"/>
      <c r="F114" s="152">
        <f>E114-D114+F113</f>
        <v>4946.6000000000004</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4946.6000000000004</v>
      </c>
      <c r="G119" s="33"/>
    </row>
    <row r="120" spans="1:7" s="34" customFormat="1" x14ac:dyDescent="0.2">
      <c r="A120" s="189"/>
      <c r="B120" s="187"/>
      <c r="C120" s="183"/>
      <c r="D120" s="184"/>
      <c r="E120" s="188"/>
      <c r="F120" s="152">
        <f>E120-D120+F119</f>
        <v>4946.6000000000004</v>
      </c>
      <c r="G120" s="33"/>
    </row>
    <row r="121" spans="1:7" s="34" customFormat="1" x14ac:dyDescent="0.2">
      <c r="A121" s="189"/>
      <c r="B121" s="187"/>
      <c r="C121" s="183"/>
      <c r="D121" s="184"/>
      <c r="E121" s="188"/>
      <c r="F121" s="152">
        <f>E121-D121+F120</f>
        <v>4946.6000000000004</v>
      </c>
      <c r="G121" s="33"/>
    </row>
    <row r="122" spans="1:7" s="34" customFormat="1" x14ac:dyDescent="0.2">
      <c r="A122" s="189"/>
      <c r="B122" s="187"/>
      <c r="C122" s="183"/>
      <c r="D122" s="184"/>
      <c r="E122" s="185"/>
      <c r="F122" s="152">
        <f>E122-D122+F121</f>
        <v>4946.6000000000004</v>
      </c>
      <c r="G122" s="33"/>
    </row>
    <row r="123" spans="1:7" s="34" customFormat="1" x14ac:dyDescent="0.2">
      <c r="A123" s="189"/>
      <c r="B123" s="187"/>
      <c r="C123" s="183"/>
      <c r="D123" s="184"/>
      <c r="E123" s="185"/>
      <c r="F123" s="152">
        <f>E123-D123+F122</f>
        <v>4946.6000000000004</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4946.6000000000004</v>
      </c>
      <c r="G128" s="33"/>
    </row>
    <row r="129" spans="1:7" s="34" customFormat="1" x14ac:dyDescent="0.2">
      <c r="A129" s="189"/>
      <c r="B129" s="187"/>
      <c r="C129" s="183"/>
      <c r="D129" s="184"/>
      <c r="E129" s="188"/>
      <c r="F129" s="152">
        <f>E129-D129+F128</f>
        <v>4946.6000000000004</v>
      </c>
      <c r="G129" s="33"/>
    </row>
    <row r="130" spans="1:7" s="34" customFormat="1" x14ac:dyDescent="0.2">
      <c r="A130" s="189"/>
      <c r="B130" s="187"/>
      <c r="C130" s="183"/>
      <c r="D130" s="184"/>
      <c r="E130" s="188"/>
      <c r="F130" s="152">
        <f>E130-D130+F129</f>
        <v>4946.6000000000004</v>
      </c>
      <c r="G130" s="33"/>
    </row>
    <row r="131" spans="1:7" s="34" customFormat="1" x14ac:dyDescent="0.2">
      <c r="A131" s="189"/>
      <c r="B131" s="187"/>
      <c r="C131" s="183"/>
      <c r="D131" s="184"/>
      <c r="E131" s="185"/>
      <c r="F131" s="152">
        <f>E131-D131+F130</f>
        <v>4946.6000000000004</v>
      </c>
      <c r="G131" s="33"/>
    </row>
    <row r="132" spans="1:7" s="34" customFormat="1" x14ac:dyDescent="0.2">
      <c r="A132" s="189"/>
      <c r="B132" s="187"/>
      <c r="C132" s="183"/>
      <c r="D132" s="184"/>
      <c r="E132" s="185"/>
      <c r="F132" s="152">
        <f>E132-D132+F131</f>
        <v>4946.6000000000004</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4946.6000000000004</v>
      </c>
      <c r="G137" s="33"/>
    </row>
    <row r="138" spans="1:7" s="34" customFormat="1" x14ac:dyDescent="0.2">
      <c r="A138" s="189"/>
      <c r="B138" s="187"/>
      <c r="C138" s="183"/>
      <c r="D138" s="184"/>
      <c r="E138" s="188"/>
      <c r="F138" s="152">
        <f>E138-D138+F137</f>
        <v>4946.6000000000004</v>
      </c>
      <c r="G138" s="33"/>
    </row>
    <row r="139" spans="1:7" s="34" customFormat="1" x14ac:dyDescent="0.2">
      <c r="A139" s="189"/>
      <c r="B139" s="187"/>
      <c r="C139" s="183"/>
      <c r="D139" s="184"/>
      <c r="E139" s="188"/>
      <c r="F139" s="152">
        <f>E139-D139+F138</f>
        <v>4946.6000000000004</v>
      </c>
      <c r="G139" s="33"/>
    </row>
    <row r="140" spans="1:7" s="34" customFormat="1" x14ac:dyDescent="0.2">
      <c r="A140" s="189"/>
      <c r="B140" s="187"/>
      <c r="C140" s="183"/>
      <c r="D140" s="184"/>
      <c r="E140" s="185"/>
      <c r="F140" s="152">
        <f>E140-D140+F139</f>
        <v>4946.6000000000004</v>
      </c>
      <c r="G140" s="33"/>
    </row>
    <row r="141" spans="1:7" s="34" customFormat="1" x14ac:dyDescent="0.2">
      <c r="A141" s="189"/>
      <c r="B141" s="187"/>
      <c r="C141" s="183"/>
      <c r="D141" s="184"/>
      <c r="E141" s="185"/>
      <c r="F141" s="152">
        <f>E141-D141+F140</f>
        <v>4946.6000000000004</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4946.6000000000004</v>
      </c>
      <c r="G146" s="33"/>
    </row>
    <row r="147" spans="1:7" s="34" customFormat="1" x14ac:dyDescent="0.2">
      <c r="A147" s="189"/>
      <c r="B147" s="187"/>
      <c r="C147" s="183"/>
      <c r="D147" s="184"/>
      <c r="E147" s="188"/>
      <c r="F147" s="152">
        <f>E147-D147+F146</f>
        <v>4946.6000000000004</v>
      </c>
      <c r="G147" s="33"/>
    </row>
    <row r="148" spans="1:7" s="34" customFormat="1" x14ac:dyDescent="0.2">
      <c r="A148" s="189"/>
      <c r="B148" s="187"/>
      <c r="C148" s="183"/>
      <c r="D148" s="184"/>
      <c r="E148" s="188"/>
      <c r="F148" s="152">
        <f>E148-D148+F147</f>
        <v>4946.6000000000004</v>
      </c>
      <c r="G148" s="33"/>
    </row>
    <row r="149" spans="1:7" s="34" customFormat="1" x14ac:dyDescent="0.2">
      <c r="A149" s="189"/>
      <c r="B149" s="187"/>
      <c r="C149" s="183"/>
      <c r="D149" s="184"/>
      <c r="E149" s="185"/>
      <c r="F149" s="152">
        <f>E149-D149+F148</f>
        <v>4946.6000000000004</v>
      </c>
      <c r="G149" s="33"/>
    </row>
    <row r="150" spans="1:7" s="34" customFormat="1" x14ac:dyDescent="0.2">
      <c r="A150" s="189"/>
      <c r="B150" s="187"/>
      <c r="C150" s="183"/>
      <c r="D150" s="184"/>
      <c r="E150" s="185"/>
      <c r="F150" s="152">
        <f>E150-D150+F149</f>
        <v>4946.6000000000004</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4946.6000000000004</v>
      </c>
      <c r="G155" s="33"/>
    </row>
    <row r="156" spans="1:7" s="34" customFormat="1" x14ac:dyDescent="0.2">
      <c r="A156" s="189"/>
      <c r="B156" s="187"/>
      <c r="C156" s="183"/>
      <c r="D156" s="184"/>
      <c r="E156" s="188"/>
      <c r="F156" s="152">
        <f>E156-D156+F155</f>
        <v>4946.6000000000004</v>
      </c>
      <c r="G156" s="33"/>
    </row>
    <row r="157" spans="1:7" s="34" customFormat="1" x14ac:dyDescent="0.2">
      <c r="A157" s="189"/>
      <c r="B157" s="187"/>
      <c r="C157" s="183"/>
      <c r="D157" s="184"/>
      <c r="E157" s="188"/>
      <c r="F157" s="152">
        <f>E157-D157+F156</f>
        <v>4946.6000000000004</v>
      </c>
      <c r="G157" s="33"/>
    </row>
    <row r="158" spans="1:7" s="34" customFormat="1" x14ac:dyDescent="0.2">
      <c r="A158" s="189"/>
      <c r="B158" s="187"/>
      <c r="C158" s="183"/>
      <c r="D158" s="184"/>
      <c r="E158" s="185"/>
      <c r="F158" s="152">
        <f>E158-D158+F157</f>
        <v>4946.6000000000004</v>
      </c>
      <c r="G158" s="33"/>
    </row>
    <row r="159" spans="1:7" s="34" customFormat="1" x14ac:dyDescent="0.2">
      <c r="A159" s="189"/>
      <c r="B159" s="187"/>
      <c r="C159" s="183"/>
      <c r="D159" s="184"/>
      <c r="E159" s="185"/>
      <c r="F159" s="152">
        <f>E159-D159+F158</f>
        <v>4946.6000000000004</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4946.6000000000004</v>
      </c>
      <c r="G164" s="33"/>
    </row>
    <row r="165" spans="1:7" s="34" customFormat="1" x14ac:dyDescent="0.2">
      <c r="A165" s="189"/>
      <c r="B165" s="187"/>
      <c r="C165" s="183"/>
      <c r="D165" s="184"/>
      <c r="E165" s="188"/>
      <c r="F165" s="152">
        <f>E165-D165+F164</f>
        <v>4946.6000000000004</v>
      </c>
      <c r="G165" s="33"/>
    </row>
    <row r="166" spans="1:7" s="34" customFormat="1" x14ac:dyDescent="0.2">
      <c r="A166" s="189"/>
      <c r="B166" s="187"/>
      <c r="C166" s="183"/>
      <c r="D166" s="184"/>
      <c r="E166" s="188"/>
      <c r="F166" s="152">
        <f>E166-D166+F165</f>
        <v>4946.6000000000004</v>
      </c>
      <c r="G166" s="33"/>
    </row>
    <row r="167" spans="1:7" s="34" customFormat="1" x14ac:dyDescent="0.2">
      <c r="A167" s="189"/>
      <c r="B167" s="187"/>
      <c r="C167" s="183"/>
      <c r="D167" s="184"/>
      <c r="E167" s="185"/>
      <c r="F167" s="152">
        <f>E167-D167+F166</f>
        <v>4946.6000000000004</v>
      </c>
      <c r="G167" s="33"/>
    </row>
    <row r="168" spans="1:7" s="34" customFormat="1" x14ac:dyDescent="0.2">
      <c r="A168" s="189"/>
      <c r="B168" s="187"/>
      <c r="C168" s="183"/>
      <c r="D168" s="184"/>
      <c r="E168" s="185"/>
      <c r="F168" s="152">
        <f>E168-D168+F167</f>
        <v>4946.6000000000004</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x14ac:dyDescent="0.25">
      <c r="A172" s="86">
        <f>'Chart of Accounts'!A28</f>
        <v>5010</v>
      </c>
      <c r="B172" s="86" t="str">
        <f>'Chart of Accounts'!B28</f>
        <v>Expense 10</v>
      </c>
      <c r="C172" s="8"/>
      <c r="D172" s="156"/>
      <c r="E172" s="157"/>
      <c r="F172" s="160"/>
      <c r="G172" s="33"/>
    </row>
    <row r="173" spans="1:7" s="34" customFormat="1" x14ac:dyDescent="0.2">
      <c r="A173" s="76"/>
      <c r="B173" s="74" t="s">
        <v>8</v>
      </c>
      <c r="C173" s="22"/>
      <c r="D173" s="161"/>
      <c r="E173" s="162"/>
      <c r="F173" s="163">
        <f>F168</f>
        <v>4946.6000000000004</v>
      </c>
      <c r="G173" s="33"/>
    </row>
    <row r="174" spans="1:7" s="34" customFormat="1" x14ac:dyDescent="0.2">
      <c r="A174" s="191"/>
      <c r="B174" s="187"/>
      <c r="C174" s="183"/>
      <c r="D174" s="184"/>
      <c r="E174" s="188"/>
      <c r="F174" s="152">
        <f>E174-D174+F173</f>
        <v>4946.6000000000004</v>
      </c>
      <c r="G174" s="33"/>
    </row>
    <row r="175" spans="1:7" s="34" customFormat="1" x14ac:dyDescent="0.2">
      <c r="A175" s="191"/>
      <c r="B175" s="187"/>
      <c r="C175" s="183"/>
      <c r="D175" s="184"/>
      <c r="E175" s="188"/>
      <c r="F175" s="152">
        <f>E175-D175+F174</f>
        <v>4946.6000000000004</v>
      </c>
      <c r="G175" s="33"/>
    </row>
    <row r="176" spans="1:7" s="34" customFormat="1" x14ac:dyDescent="0.2">
      <c r="A176" s="191"/>
      <c r="B176" s="187"/>
      <c r="C176" s="183"/>
      <c r="D176" s="184"/>
      <c r="E176" s="185"/>
      <c r="F176" s="152">
        <f>E176-D176+F175</f>
        <v>4946.6000000000004</v>
      </c>
      <c r="G176" s="33"/>
    </row>
    <row r="177" spans="1:7" s="34" customFormat="1" x14ac:dyDescent="0.2">
      <c r="A177" s="191"/>
      <c r="B177" s="187"/>
      <c r="C177" s="183"/>
      <c r="D177" s="184"/>
      <c r="E177" s="185"/>
      <c r="F177" s="152">
        <f>E177-D177+F176</f>
        <v>4946.6000000000004</v>
      </c>
      <c r="G177" s="33"/>
    </row>
    <row r="178" spans="1:7" s="34" customFormat="1" x14ac:dyDescent="0.2">
      <c r="A178" s="94"/>
      <c r="B178" s="30" t="s">
        <v>9</v>
      </c>
      <c r="C178" s="31"/>
      <c r="D178" s="153">
        <f>SUM(D174:D177)</f>
        <v>0</v>
      </c>
      <c r="E178" s="154">
        <f>SUM(E174:E177)</f>
        <v>0</v>
      </c>
      <c r="F178" s="152"/>
      <c r="G178" s="33"/>
    </row>
    <row r="179" spans="1:7" s="34" customFormat="1" ht="15.75" x14ac:dyDescent="0.25">
      <c r="A179" s="75"/>
      <c r="B179" s="32"/>
      <c r="C179" s="26"/>
      <c r="D179" s="156"/>
      <c r="E179" s="157"/>
      <c r="F179" s="157"/>
      <c r="G179" s="33"/>
    </row>
    <row r="180" spans="1:7" s="34" customFormat="1" ht="15.75" x14ac:dyDescent="0.25">
      <c r="A180" s="75"/>
      <c r="B180" s="32"/>
      <c r="C180" s="26"/>
      <c r="D180" s="156"/>
      <c r="E180" s="157"/>
      <c r="F180" s="157"/>
      <c r="G180" s="33"/>
    </row>
    <row r="181" spans="1:7" s="34" customFormat="1" ht="15.75" x14ac:dyDescent="0.25">
      <c r="A181" s="86">
        <f>'Chart of Accounts'!A29</f>
        <v>5011</v>
      </c>
      <c r="B181" s="86" t="str">
        <f>'Chart of Accounts'!B29</f>
        <v>Expense 11</v>
      </c>
      <c r="C181" s="8"/>
      <c r="D181" s="156"/>
      <c r="E181" s="157"/>
      <c r="F181" s="160"/>
      <c r="G181" s="33"/>
    </row>
    <row r="182" spans="1:7" s="34" customFormat="1" x14ac:dyDescent="0.2">
      <c r="A182" s="76"/>
      <c r="B182" s="74" t="s">
        <v>8</v>
      </c>
      <c r="C182" s="22"/>
      <c r="D182" s="161"/>
      <c r="E182" s="162"/>
      <c r="F182" s="163">
        <f>F177</f>
        <v>4946.6000000000004</v>
      </c>
      <c r="G182" s="33"/>
    </row>
    <row r="183" spans="1:7" s="34" customFormat="1" x14ac:dyDescent="0.2">
      <c r="A183" s="191"/>
      <c r="B183" s="187"/>
      <c r="C183" s="183"/>
      <c r="D183" s="184"/>
      <c r="E183" s="188"/>
      <c r="F183" s="152">
        <f>E183-D183+F182</f>
        <v>4946.6000000000004</v>
      </c>
      <c r="G183" s="33"/>
    </row>
    <row r="184" spans="1:7" s="34" customFormat="1" x14ac:dyDescent="0.2">
      <c r="A184" s="191"/>
      <c r="B184" s="187"/>
      <c r="C184" s="183"/>
      <c r="D184" s="184"/>
      <c r="E184" s="188"/>
      <c r="F184" s="152">
        <f>E184-D184+F183</f>
        <v>4946.6000000000004</v>
      </c>
      <c r="G184" s="33"/>
    </row>
    <row r="185" spans="1:7" s="34" customFormat="1" x14ac:dyDescent="0.2">
      <c r="A185" s="191"/>
      <c r="B185" s="187"/>
      <c r="C185" s="183"/>
      <c r="D185" s="184"/>
      <c r="E185" s="185"/>
      <c r="F185" s="152">
        <f>E185-D185+F184</f>
        <v>4946.6000000000004</v>
      </c>
      <c r="G185" s="33"/>
    </row>
    <row r="186" spans="1:7" s="34" customFormat="1" x14ac:dyDescent="0.2">
      <c r="A186" s="191"/>
      <c r="B186" s="187"/>
      <c r="C186" s="183"/>
      <c r="D186" s="184"/>
      <c r="E186" s="185"/>
      <c r="F186" s="152">
        <f>E186-D186+F185</f>
        <v>4946.6000000000004</v>
      </c>
      <c r="G186" s="33"/>
    </row>
    <row r="187" spans="1:7" s="34" customFormat="1" x14ac:dyDescent="0.2">
      <c r="A187" s="94"/>
      <c r="B187" s="30" t="s">
        <v>9</v>
      </c>
      <c r="C187" s="31"/>
      <c r="D187" s="153">
        <f>SUM(D183:D186)</f>
        <v>0</v>
      </c>
      <c r="E187" s="154">
        <f>SUM(E183:E186)</f>
        <v>0</v>
      </c>
      <c r="F187" s="152"/>
      <c r="G187" s="33"/>
    </row>
    <row r="188" spans="1:7" s="34" customFormat="1" ht="15.75" x14ac:dyDescent="0.25">
      <c r="A188" s="75"/>
      <c r="B188" s="32"/>
      <c r="C188" s="26"/>
      <c r="D188" s="156"/>
      <c r="E188" s="157"/>
      <c r="F188" s="157"/>
      <c r="G188" s="33"/>
    </row>
    <row r="189" spans="1:7" s="34" customFormat="1" ht="15.75" x14ac:dyDescent="0.25">
      <c r="A189" s="75"/>
      <c r="B189" s="32"/>
      <c r="C189" s="26"/>
      <c r="D189" s="156"/>
      <c r="E189" s="157"/>
      <c r="F189" s="157"/>
      <c r="G189" s="33"/>
    </row>
    <row r="190" spans="1:7" s="34" customFormat="1" ht="15.75" x14ac:dyDescent="0.25">
      <c r="A190" s="86">
        <f>'Chart of Accounts'!A30</f>
        <v>5012</v>
      </c>
      <c r="B190" s="86" t="str">
        <f>'Chart of Accounts'!B30</f>
        <v>Expense 12</v>
      </c>
      <c r="C190" s="8"/>
      <c r="D190" s="156"/>
      <c r="E190" s="157"/>
      <c r="F190" s="160"/>
      <c r="G190" s="33"/>
    </row>
    <row r="191" spans="1:7" s="34" customFormat="1" x14ac:dyDescent="0.2">
      <c r="A191" s="76"/>
      <c r="B191" s="74" t="s">
        <v>8</v>
      </c>
      <c r="C191" s="22"/>
      <c r="D191" s="161"/>
      <c r="E191" s="162"/>
      <c r="F191" s="163">
        <f>F186</f>
        <v>4946.6000000000004</v>
      </c>
      <c r="G191" s="33"/>
    </row>
    <row r="192" spans="1:7" s="34" customFormat="1" x14ac:dyDescent="0.2">
      <c r="A192" s="191"/>
      <c r="B192" s="187"/>
      <c r="C192" s="183"/>
      <c r="D192" s="184"/>
      <c r="E192" s="188"/>
      <c r="F192" s="152">
        <f>E192-D192+F191</f>
        <v>4946.6000000000004</v>
      </c>
      <c r="G192" s="33"/>
    </row>
    <row r="193" spans="1:7" s="34" customFormat="1" x14ac:dyDescent="0.2">
      <c r="A193" s="191"/>
      <c r="B193" s="187"/>
      <c r="C193" s="183"/>
      <c r="D193" s="184"/>
      <c r="E193" s="188"/>
      <c r="F193" s="152">
        <f>E193-D193+F192</f>
        <v>4946.6000000000004</v>
      </c>
      <c r="G193" s="33"/>
    </row>
    <row r="194" spans="1:7" s="34" customFormat="1" x14ac:dyDescent="0.2">
      <c r="A194" s="191"/>
      <c r="B194" s="187"/>
      <c r="C194" s="183"/>
      <c r="D194" s="184"/>
      <c r="E194" s="185"/>
      <c r="F194" s="152">
        <f>E194-D194+F193</f>
        <v>4946.6000000000004</v>
      </c>
      <c r="G194" s="33"/>
    </row>
    <row r="195" spans="1:7" s="34" customFormat="1" x14ac:dyDescent="0.2">
      <c r="A195" s="191"/>
      <c r="B195" s="187"/>
      <c r="C195" s="183"/>
      <c r="D195" s="184"/>
      <c r="E195" s="185"/>
      <c r="F195" s="152">
        <f>E195-D195+F194</f>
        <v>4946.6000000000004</v>
      </c>
      <c r="G195" s="33"/>
    </row>
    <row r="196" spans="1:7" s="34" customFormat="1" x14ac:dyDescent="0.2">
      <c r="A196" s="94"/>
      <c r="B196" s="30" t="s">
        <v>9</v>
      </c>
      <c r="C196" s="31"/>
      <c r="D196" s="153">
        <f>SUM(D192:D195)</f>
        <v>0</v>
      </c>
      <c r="E196" s="154">
        <f>SUM(E192:E195)</f>
        <v>0</v>
      </c>
      <c r="F196" s="152"/>
      <c r="G196" s="33"/>
    </row>
    <row r="197" spans="1:7" s="34" customFormat="1" ht="15.75" x14ac:dyDescent="0.25">
      <c r="A197" s="75"/>
      <c r="B197" s="32"/>
      <c r="C197" s="26"/>
      <c r="D197" s="156"/>
      <c r="E197" s="157"/>
      <c r="F197" s="157"/>
      <c r="G197" s="33"/>
    </row>
    <row r="198" spans="1:7" s="34" customFormat="1" ht="15.75" x14ac:dyDescent="0.25">
      <c r="A198" s="75"/>
      <c r="B198" s="32"/>
      <c r="C198" s="26"/>
      <c r="D198" s="156"/>
      <c r="E198" s="157"/>
      <c r="F198" s="157"/>
      <c r="G198" s="33"/>
    </row>
    <row r="199" spans="1:7" s="34" customFormat="1" ht="15.75" x14ac:dyDescent="0.25">
      <c r="A199" s="95">
        <f>'Chart of Accounts'!A31</f>
        <v>5013</v>
      </c>
      <c r="B199" s="95" t="str">
        <f>'Chart of Accounts'!B31</f>
        <v>Expense 13</v>
      </c>
      <c r="C199" s="8"/>
      <c r="D199" s="156"/>
      <c r="E199" s="157"/>
      <c r="F199" s="160"/>
      <c r="G199" s="33"/>
    </row>
    <row r="200" spans="1:7" s="34" customFormat="1" x14ac:dyDescent="0.2">
      <c r="A200" s="96"/>
      <c r="B200" s="74" t="s">
        <v>8</v>
      </c>
      <c r="C200" s="22"/>
      <c r="D200" s="161"/>
      <c r="E200" s="162"/>
      <c r="F200" s="163">
        <f>F195</f>
        <v>4946.6000000000004</v>
      </c>
      <c r="G200" s="33"/>
    </row>
    <row r="201" spans="1:7" s="34" customFormat="1" x14ac:dyDescent="0.2">
      <c r="A201" s="192"/>
      <c r="B201" s="187"/>
      <c r="C201" s="183"/>
      <c r="D201" s="184"/>
      <c r="E201" s="188"/>
      <c r="F201" s="152">
        <f>E201-D201+F200</f>
        <v>4946.6000000000004</v>
      </c>
      <c r="G201" s="33"/>
    </row>
    <row r="202" spans="1:7" s="34" customFormat="1" x14ac:dyDescent="0.2">
      <c r="A202" s="192"/>
      <c r="B202" s="187"/>
      <c r="C202" s="183"/>
      <c r="D202" s="184"/>
      <c r="E202" s="188"/>
      <c r="F202" s="152">
        <f>E202-D202+F201</f>
        <v>4946.6000000000004</v>
      </c>
      <c r="G202" s="33"/>
    </row>
    <row r="203" spans="1:7" s="34" customFormat="1" x14ac:dyDescent="0.2">
      <c r="A203" s="192"/>
      <c r="B203" s="187"/>
      <c r="C203" s="183"/>
      <c r="D203" s="184"/>
      <c r="E203" s="185"/>
      <c r="F203" s="152">
        <f>E203-D203+F202</f>
        <v>4946.6000000000004</v>
      </c>
      <c r="G203" s="33"/>
    </row>
    <row r="204" spans="1:7" s="34" customFormat="1" x14ac:dyDescent="0.2">
      <c r="A204" s="192"/>
      <c r="B204" s="187"/>
      <c r="C204" s="183"/>
      <c r="D204" s="184"/>
      <c r="E204" s="185"/>
      <c r="F204" s="152">
        <f>E204-D204+F203</f>
        <v>4946.6000000000004</v>
      </c>
      <c r="G204" s="33"/>
    </row>
    <row r="205" spans="1:7" s="34" customFormat="1" x14ac:dyDescent="0.2">
      <c r="A205" s="97"/>
      <c r="B205" s="30" t="s">
        <v>9</v>
      </c>
      <c r="C205" s="31"/>
      <c r="D205" s="153">
        <f>SUM(D201:D204)</f>
        <v>0</v>
      </c>
      <c r="E205" s="154">
        <f>SUM(E201:E204)</f>
        <v>0</v>
      </c>
      <c r="F205" s="152"/>
      <c r="G205" s="33"/>
    </row>
    <row r="206" spans="1:7" s="34" customFormat="1" ht="15.75" x14ac:dyDescent="0.25">
      <c r="A206" s="75"/>
      <c r="B206" s="32"/>
      <c r="C206" s="26"/>
      <c r="D206" s="156"/>
      <c r="E206" s="157"/>
      <c r="F206" s="157"/>
      <c r="G206" s="33"/>
    </row>
    <row r="207" spans="1:7" s="34" customFormat="1" ht="15.75" x14ac:dyDescent="0.25">
      <c r="A207" s="75"/>
      <c r="B207" s="32"/>
      <c r="C207" s="26"/>
      <c r="D207" s="156"/>
      <c r="E207" s="157"/>
      <c r="F207" s="157"/>
      <c r="G207" s="33"/>
    </row>
    <row r="208" spans="1:7" s="34" customFormat="1" ht="15.75" x14ac:dyDescent="0.25">
      <c r="A208" s="95">
        <f>'Chart of Accounts'!A33</f>
        <v>5014</v>
      </c>
      <c r="B208" s="95" t="str">
        <f>'Chart of Accounts'!B33</f>
        <v>Expense 14</v>
      </c>
      <c r="C208" s="8"/>
      <c r="D208" s="156"/>
      <c r="E208" s="157"/>
      <c r="F208" s="160"/>
      <c r="G208" s="33"/>
    </row>
    <row r="209" spans="1:7" s="34" customFormat="1" x14ac:dyDescent="0.2">
      <c r="A209" s="96"/>
      <c r="B209" s="74" t="s">
        <v>8</v>
      </c>
      <c r="C209" s="22"/>
      <c r="D209" s="161"/>
      <c r="E209" s="162"/>
      <c r="F209" s="163">
        <f>F204</f>
        <v>4946.6000000000004</v>
      </c>
      <c r="G209" s="33"/>
    </row>
    <row r="210" spans="1:7" s="34" customFormat="1" x14ac:dyDescent="0.2">
      <c r="A210" s="192"/>
      <c r="B210" s="187"/>
      <c r="C210" s="183"/>
      <c r="D210" s="184"/>
      <c r="E210" s="188"/>
      <c r="F210" s="152">
        <f>E210-D210+F209</f>
        <v>4946.6000000000004</v>
      </c>
      <c r="G210" s="33"/>
    </row>
    <row r="211" spans="1:7" s="34" customFormat="1" x14ac:dyDescent="0.2">
      <c r="A211" s="192"/>
      <c r="B211" s="187"/>
      <c r="C211" s="183"/>
      <c r="D211" s="184"/>
      <c r="E211" s="188"/>
      <c r="F211" s="152">
        <f>E211-D211+F210</f>
        <v>4946.6000000000004</v>
      </c>
      <c r="G211" s="33"/>
    </row>
    <row r="212" spans="1:7" s="34" customFormat="1" x14ac:dyDescent="0.2">
      <c r="A212" s="192"/>
      <c r="B212" s="187"/>
      <c r="C212" s="183"/>
      <c r="D212" s="184"/>
      <c r="E212" s="185"/>
      <c r="F212" s="152">
        <f>E212-D212+F211</f>
        <v>4946.6000000000004</v>
      </c>
      <c r="G212" s="33"/>
    </row>
    <row r="213" spans="1:7" s="34" customFormat="1" x14ac:dyDescent="0.2">
      <c r="A213" s="192"/>
      <c r="B213" s="187"/>
      <c r="C213" s="183"/>
      <c r="D213" s="184"/>
      <c r="E213" s="185"/>
      <c r="F213" s="152">
        <f>E213-D213+F212</f>
        <v>4946.6000000000004</v>
      </c>
      <c r="G213" s="33"/>
    </row>
    <row r="214" spans="1:7" s="34" customFormat="1" x14ac:dyDescent="0.2">
      <c r="A214" s="97"/>
      <c r="B214" s="30" t="s">
        <v>9</v>
      </c>
      <c r="C214" s="31"/>
      <c r="D214" s="153">
        <f>SUM(D210:D213)</f>
        <v>0</v>
      </c>
      <c r="E214" s="154">
        <f>SUM(E210:E213)</f>
        <v>0</v>
      </c>
      <c r="F214" s="152"/>
      <c r="G214" s="33"/>
    </row>
    <row r="215" spans="1:7" s="34" customFormat="1" ht="15.75" x14ac:dyDescent="0.25">
      <c r="A215" s="75"/>
      <c r="B215" s="32"/>
      <c r="C215" s="26"/>
      <c r="D215" s="156"/>
      <c r="E215" s="157"/>
      <c r="F215" s="157"/>
      <c r="G215" s="33"/>
    </row>
    <row r="216" spans="1:7" s="34" customFormat="1" ht="15.75" x14ac:dyDescent="0.25">
      <c r="A216" s="75"/>
      <c r="B216" s="32"/>
      <c r="C216" s="26"/>
      <c r="D216" s="156"/>
      <c r="E216" s="157"/>
      <c r="F216" s="157"/>
      <c r="G216" s="33"/>
    </row>
    <row r="217" spans="1:7" s="34" customFormat="1" ht="15.75" x14ac:dyDescent="0.25">
      <c r="A217" s="95">
        <f>'Chart of Accounts'!A34</f>
        <v>5015</v>
      </c>
      <c r="B217" s="95" t="str">
        <f>'Chart of Accounts'!B34</f>
        <v>Expense 15</v>
      </c>
      <c r="C217" s="8"/>
      <c r="D217" s="156"/>
      <c r="E217" s="157"/>
      <c r="F217" s="160"/>
      <c r="G217" s="33"/>
    </row>
    <row r="218" spans="1:7" s="34" customFormat="1" x14ac:dyDescent="0.2">
      <c r="A218" s="96"/>
      <c r="B218" s="74" t="s">
        <v>8</v>
      </c>
      <c r="C218" s="22"/>
      <c r="D218" s="161"/>
      <c r="E218" s="162"/>
      <c r="F218" s="163">
        <f>F213</f>
        <v>4946.6000000000004</v>
      </c>
      <c r="G218" s="33"/>
    </row>
    <row r="219" spans="1:7" s="34" customFormat="1" x14ac:dyDescent="0.2">
      <c r="A219" s="192"/>
      <c r="B219" s="187"/>
      <c r="C219" s="183"/>
      <c r="D219" s="184"/>
      <c r="E219" s="188"/>
      <c r="F219" s="152">
        <f>E219-D219+F218</f>
        <v>4946.6000000000004</v>
      </c>
      <c r="G219" s="33"/>
    </row>
    <row r="220" spans="1:7" s="34" customFormat="1" x14ac:dyDescent="0.2">
      <c r="A220" s="192"/>
      <c r="B220" s="187"/>
      <c r="C220" s="183"/>
      <c r="D220" s="184"/>
      <c r="E220" s="188"/>
      <c r="F220" s="152">
        <f>E220-D220+F219</f>
        <v>4946.6000000000004</v>
      </c>
      <c r="G220" s="33"/>
    </row>
    <row r="221" spans="1:7" s="34" customFormat="1" x14ac:dyDescent="0.2">
      <c r="A221" s="192"/>
      <c r="B221" s="187"/>
      <c r="C221" s="183"/>
      <c r="D221" s="184"/>
      <c r="E221" s="185"/>
      <c r="F221" s="152">
        <f>E221-D221+F220</f>
        <v>4946.6000000000004</v>
      </c>
      <c r="G221" s="33"/>
    </row>
    <row r="222" spans="1:7" s="34" customFormat="1" x14ac:dyDescent="0.2">
      <c r="A222" s="192"/>
      <c r="B222" s="187"/>
      <c r="C222" s="183"/>
      <c r="D222" s="184"/>
      <c r="E222" s="185"/>
      <c r="F222" s="152">
        <f>E222-D222+F221</f>
        <v>4946.6000000000004</v>
      </c>
      <c r="G222" s="33"/>
    </row>
    <row r="223" spans="1:7" s="34" customFormat="1" x14ac:dyDescent="0.2">
      <c r="A223" s="97"/>
      <c r="B223" s="30" t="s">
        <v>9</v>
      </c>
      <c r="C223" s="31"/>
      <c r="D223" s="153">
        <f>SUM(D219:D222)</f>
        <v>0</v>
      </c>
      <c r="E223" s="154">
        <f>SUM(E219:E222)</f>
        <v>0</v>
      </c>
      <c r="F223" s="152"/>
      <c r="G223" s="33"/>
    </row>
    <row r="224" spans="1:7" s="34" customFormat="1" ht="15.75" x14ac:dyDescent="0.25">
      <c r="A224" s="75"/>
      <c r="B224" s="32"/>
      <c r="C224" s="26"/>
      <c r="D224" s="156"/>
      <c r="E224" s="157"/>
      <c r="F224" s="157"/>
      <c r="G224" s="33"/>
    </row>
    <row r="225" spans="1:7" s="34" customFormat="1" ht="15.75" x14ac:dyDescent="0.25">
      <c r="A225" s="75"/>
      <c r="B225" s="32"/>
      <c r="C225" s="26"/>
      <c r="D225" s="156"/>
      <c r="E225" s="157"/>
      <c r="F225" s="157"/>
      <c r="G225" s="33"/>
    </row>
    <row r="226" spans="1:7" s="34" customFormat="1" ht="15.75" x14ac:dyDescent="0.25">
      <c r="A226" s="95">
        <f>'Chart of Accounts'!A35</f>
        <v>5016</v>
      </c>
      <c r="B226" s="95" t="str">
        <f>'Chart of Accounts'!B35</f>
        <v>Expense 16</v>
      </c>
      <c r="C226" s="8"/>
      <c r="D226" s="156"/>
      <c r="E226" s="157"/>
      <c r="F226" s="160"/>
      <c r="G226" s="33"/>
    </row>
    <row r="227" spans="1:7" s="34" customFormat="1" x14ac:dyDescent="0.2">
      <c r="A227" s="96"/>
      <c r="B227" s="74" t="s">
        <v>8</v>
      </c>
      <c r="C227" s="22"/>
      <c r="D227" s="161"/>
      <c r="E227" s="162"/>
      <c r="F227" s="163">
        <f>F222</f>
        <v>4946.6000000000004</v>
      </c>
      <c r="G227" s="33"/>
    </row>
    <row r="228" spans="1:7" s="34" customFormat="1" x14ac:dyDescent="0.2">
      <c r="A228" s="192"/>
      <c r="B228" s="187"/>
      <c r="C228" s="183"/>
      <c r="D228" s="184"/>
      <c r="E228" s="188"/>
      <c r="F228" s="152">
        <f>E228-D228+F227</f>
        <v>4946.6000000000004</v>
      </c>
      <c r="G228" s="33"/>
    </row>
    <row r="229" spans="1:7" s="34" customFormat="1" x14ac:dyDescent="0.2">
      <c r="A229" s="192"/>
      <c r="B229" s="187"/>
      <c r="C229" s="183"/>
      <c r="D229" s="184"/>
      <c r="E229" s="188"/>
      <c r="F229" s="152">
        <f>E229-D229+F228</f>
        <v>4946.6000000000004</v>
      </c>
      <c r="G229" s="33"/>
    </row>
    <row r="230" spans="1:7" s="34" customFormat="1" x14ac:dyDescent="0.2">
      <c r="A230" s="192"/>
      <c r="B230" s="187"/>
      <c r="C230" s="183"/>
      <c r="D230" s="184"/>
      <c r="E230" s="185"/>
      <c r="F230" s="152">
        <f>E230-D230+F229</f>
        <v>4946.6000000000004</v>
      </c>
      <c r="G230" s="33"/>
    </row>
    <row r="231" spans="1:7" s="34" customFormat="1" x14ac:dyDescent="0.2">
      <c r="A231" s="192"/>
      <c r="B231" s="187"/>
      <c r="C231" s="183"/>
      <c r="D231" s="184"/>
      <c r="E231" s="185"/>
      <c r="F231" s="152">
        <f>E231-D231+F230</f>
        <v>4946.6000000000004</v>
      </c>
      <c r="G231" s="33"/>
    </row>
    <row r="232" spans="1:7" s="34" customFormat="1" x14ac:dyDescent="0.2">
      <c r="A232" s="97"/>
      <c r="B232" s="30" t="s">
        <v>9</v>
      </c>
      <c r="C232" s="31"/>
      <c r="D232" s="153">
        <f>SUM(D228:D231)</f>
        <v>0</v>
      </c>
      <c r="E232" s="154">
        <f>SUM(E228:E231)</f>
        <v>0</v>
      </c>
      <c r="F232" s="152"/>
      <c r="G232" s="33"/>
    </row>
    <row r="233" spans="1:7" s="34" customFormat="1" ht="15.75" x14ac:dyDescent="0.25">
      <c r="A233" s="75"/>
      <c r="B233" s="32"/>
      <c r="C233" s="26"/>
      <c r="D233" s="156"/>
      <c r="E233" s="157"/>
      <c r="F233" s="157"/>
      <c r="G233" s="33"/>
    </row>
    <row r="234" spans="1:7" s="34" customFormat="1" ht="15.75" x14ac:dyDescent="0.25">
      <c r="A234" s="75"/>
      <c r="B234" s="32"/>
      <c r="C234" s="26"/>
      <c r="D234" s="156"/>
      <c r="E234" s="157"/>
      <c r="F234" s="157"/>
      <c r="G234" s="33"/>
    </row>
    <row r="235" spans="1:7" s="34" customFormat="1" ht="15.75" x14ac:dyDescent="0.25">
      <c r="A235" s="95">
        <f>'Chart of Accounts'!A36</f>
        <v>5017</v>
      </c>
      <c r="B235" s="95" t="str">
        <f>'Chart of Accounts'!B36</f>
        <v>Expense 17</v>
      </c>
      <c r="C235" s="8"/>
      <c r="D235" s="156"/>
      <c r="E235" s="157"/>
      <c r="F235" s="160"/>
      <c r="G235" s="33"/>
    </row>
    <row r="236" spans="1:7" s="34" customFormat="1" x14ac:dyDescent="0.2">
      <c r="A236" s="96"/>
      <c r="B236" s="74" t="s">
        <v>8</v>
      </c>
      <c r="C236" s="22"/>
      <c r="D236" s="161"/>
      <c r="E236" s="162"/>
      <c r="F236" s="163">
        <f>F231</f>
        <v>4946.6000000000004</v>
      </c>
      <c r="G236" s="33"/>
    </row>
    <row r="237" spans="1:7" s="34" customFormat="1" x14ac:dyDescent="0.2">
      <c r="A237" s="192"/>
      <c r="B237" s="187"/>
      <c r="C237" s="183"/>
      <c r="D237" s="184"/>
      <c r="E237" s="188"/>
      <c r="F237" s="152">
        <f>E237-D237+F236</f>
        <v>4946.6000000000004</v>
      </c>
      <c r="G237" s="33"/>
    </row>
    <row r="238" spans="1:7" s="34" customFormat="1" x14ac:dyDescent="0.2">
      <c r="A238" s="192"/>
      <c r="B238" s="187"/>
      <c r="C238" s="183"/>
      <c r="D238" s="184"/>
      <c r="E238" s="188"/>
      <c r="F238" s="152">
        <f>E238-D238+F237</f>
        <v>4946.6000000000004</v>
      </c>
      <c r="G238" s="33"/>
    </row>
    <row r="239" spans="1:7" s="34" customFormat="1" x14ac:dyDescent="0.2">
      <c r="A239" s="192"/>
      <c r="B239" s="187"/>
      <c r="C239" s="183"/>
      <c r="D239" s="184"/>
      <c r="E239" s="185"/>
      <c r="F239" s="152">
        <f>E239-D239+F238</f>
        <v>4946.6000000000004</v>
      </c>
      <c r="G239" s="33"/>
    </row>
    <row r="240" spans="1:7" s="34" customFormat="1" x14ac:dyDescent="0.2">
      <c r="A240" s="192"/>
      <c r="B240" s="187"/>
      <c r="C240" s="183"/>
      <c r="D240" s="184"/>
      <c r="E240" s="185"/>
      <c r="F240" s="152">
        <f>E240-D240+F239</f>
        <v>4946.6000000000004</v>
      </c>
      <c r="G240" s="33"/>
    </row>
    <row r="241" spans="1:7" s="34" customFormat="1" x14ac:dyDescent="0.2">
      <c r="A241" s="97"/>
      <c r="B241" s="30" t="s">
        <v>9</v>
      </c>
      <c r="C241" s="31"/>
      <c r="D241" s="153">
        <f>SUM(D237:D240)</f>
        <v>0</v>
      </c>
      <c r="E241" s="154">
        <f>SUM(E237:E240)</f>
        <v>0</v>
      </c>
      <c r="F241" s="152"/>
      <c r="G241" s="33"/>
    </row>
    <row r="242" spans="1:7" s="34" customFormat="1" ht="15.75" x14ac:dyDescent="0.25">
      <c r="A242" s="75"/>
      <c r="B242" s="32"/>
      <c r="C242" s="26"/>
      <c r="D242" s="156"/>
      <c r="E242" s="157"/>
      <c r="F242" s="157"/>
      <c r="G242" s="33"/>
    </row>
    <row r="243" spans="1:7" s="34" customFormat="1" ht="15.75" x14ac:dyDescent="0.25">
      <c r="A243" s="75"/>
      <c r="B243" s="32"/>
      <c r="C243" s="26"/>
      <c r="D243" s="156"/>
      <c r="E243" s="157"/>
      <c r="F243" s="157"/>
      <c r="G243" s="33"/>
    </row>
    <row r="244" spans="1:7" s="34" customFormat="1" ht="15.75" x14ac:dyDescent="0.25">
      <c r="A244" s="95">
        <f>'Chart of Accounts'!A38</f>
        <v>5018</v>
      </c>
      <c r="B244" s="95" t="str">
        <f>'Chart of Accounts'!B38</f>
        <v>Expense 18</v>
      </c>
      <c r="C244" s="8"/>
      <c r="D244" s="156"/>
      <c r="E244" s="157"/>
      <c r="F244" s="160"/>
      <c r="G244" s="33"/>
    </row>
    <row r="245" spans="1:7" s="34" customFormat="1" x14ac:dyDescent="0.2">
      <c r="A245" s="96"/>
      <c r="B245" s="74" t="s">
        <v>8</v>
      </c>
      <c r="C245" s="22"/>
      <c r="D245" s="161"/>
      <c r="E245" s="162"/>
      <c r="F245" s="163">
        <f>F240</f>
        <v>4946.6000000000004</v>
      </c>
      <c r="G245" s="33"/>
    </row>
    <row r="246" spans="1:7" s="34" customFormat="1" x14ac:dyDescent="0.2">
      <c r="A246" s="192"/>
      <c r="B246" s="187"/>
      <c r="C246" s="183"/>
      <c r="D246" s="184"/>
      <c r="E246" s="188"/>
      <c r="F246" s="152">
        <f>E246-D246+F245</f>
        <v>4946.6000000000004</v>
      </c>
      <c r="G246" s="33"/>
    </row>
    <row r="247" spans="1:7" s="34" customFormat="1" x14ac:dyDescent="0.2">
      <c r="A247" s="192"/>
      <c r="B247" s="187"/>
      <c r="C247" s="183"/>
      <c r="D247" s="184"/>
      <c r="E247" s="188"/>
      <c r="F247" s="152">
        <f>E247-D247+F246</f>
        <v>4946.6000000000004</v>
      </c>
      <c r="G247" s="33"/>
    </row>
    <row r="248" spans="1:7" s="34" customFormat="1" x14ac:dyDescent="0.2">
      <c r="A248" s="192"/>
      <c r="B248" s="187"/>
      <c r="C248" s="183"/>
      <c r="D248" s="184"/>
      <c r="E248" s="185"/>
      <c r="F248" s="152">
        <f>E248-D248+F247</f>
        <v>4946.6000000000004</v>
      </c>
      <c r="G248" s="33"/>
    </row>
    <row r="249" spans="1:7" s="34" customFormat="1" x14ac:dyDescent="0.2">
      <c r="A249" s="192"/>
      <c r="B249" s="187"/>
      <c r="C249" s="183"/>
      <c r="D249" s="184"/>
      <c r="E249" s="185"/>
      <c r="F249" s="152">
        <f>E249-D249+F248</f>
        <v>4946.6000000000004</v>
      </c>
      <c r="G249" s="33"/>
    </row>
    <row r="250" spans="1:7" s="34" customFormat="1" x14ac:dyDescent="0.2">
      <c r="A250" s="97"/>
      <c r="B250" s="30" t="s">
        <v>9</v>
      </c>
      <c r="C250" s="31"/>
      <c r="D250" s="153">
        <f>SUM(D246:D249)</f>
        <v>0</v>
      </c>
      <c r="E250" s="154">
        <f>SUM(E246:E249)</f>
        <v>0</v>
      </c>
      <c r="F250" s="152"/>
      <c r="G250" s="33"/>
    </row>
    <row r="251" spans="1:7" s="34" customFormat="1" ht="15.75" x14ac:dyDescent="0.25">
      <c r="A251" s="75"/>
      <c r="B251" s="32"/>
      <c r="C251" s="26"/>
      <c r="D251" s="156"/>
      <c r="E251" s="157"/>
      <c r="F251" s="157"/>
      <c r="G251" s="33"/>
    </row>
    <row r="252" spans="1:7" s="34" customFormat="1" ht="15.75" x14ac:dyDescent="0.25">
      <c r="A252" s="75"/>
      <c r="B252" s="32"/>
      <c r="C252" s="26"/>
      <c r="D252" s="156"/>
      <c r="E252" s="157"/>
      <c r="F252" s="157"/>
      <c r="G252" s="33"/>
    </row>
    <row r="253" spans="1:7" s="34" customFormat="1" ht="15.75" x14ac:dyDescent="0.25">
      <c r="A253" s="95">
        <f>'Chart of Accounts'!A39</f>
        <v>5019</v>
      </c>
      <c r="B253" s="95" t="str">
        <f>'Chart of Accounts'!B39</f>
        <v>Expense 19</v>
      </c>
      <c r="C253" s="8"/>
      <c r="D253" s="156"/>
      <c r="E253" s="157"/>
      <c r="F253" s="160"/>
      <c r="G253" s="33"/>
    </row>
    <row r="254" spans="1:7" s="34" customFormat="1" x14ac:dyDescent="0.2">
      <c r="A254" s="96"/>
      <c r="B254" s="74" t="s">
        <v>8</v>
      </c>
      <c r="C254" s="22"/>
      <c r="D254" s="161"/>
      <c r="E254" s="162"/>
      <c r="F254" s="163">
        <f>F249</f>
        <v>4946.6000000000004</v>
      </c>
      <c r="G254" s="33"/>
    </row>
    <row r="255" spans="1:7" s="34" customFormat="1" x14ac:dyDescent="0.2">
      <c r="A255" s="192"/>
      <c r="B255" s="187"/>
      <c r="C255" s="183"/>
      <c r="D255" s="184"/>
      <c r="E255" s="188"/>
      <c r="F255" s="152">
        <f>E255-D255+F254</f>
        <v>4946.6000000000004</v>
      </c>
      <c r="G255" s="33"/>
    </row>
    <row r="256" spans="1:7" s="34" customFormat="1" x14ac:dyDescent="0.2">
      <c r="A256" s="192"/>
      <c r="B256" s="187"/>
      <c r="C256" s="183"/>
      <c r="D256" s="184"/>
      <c r="E256" s="188"/>
      <c r="F256" s="152">
        <f>E256-D256+F255</f>
        <v>4946.6000000000004</v>
      </c>
      <c r="G256" s="33"/>
    </row>
    <row r="257" spans="1:7" s="34" customFormat="1" x14ac:dyDescent="0.2">
      <c r="A257" s="192"/>
      <c r="B257" s="187"/>
      <c r="C257" s="183"/>
      <c r="D257" s="184"/>
      <c r="E257" s="185"/>
      <c r="F257" s="152">
        <f>E257-D257+F256</f>
        <v>4946.6000000000004</v>
      </c>
      <c r="G257" s="33"/>
    </row>
    <row r="258" spans="1:7" s="34" customFormat="1" x14ac:dyDescent="0.2">
      <c r="A258" s="192"/>
      <c r="B258" s="187"/>
      <c r="C258" s="183"/>
      <c r="D258" s="184"/>
      <c r="E258" s="185"/>
      <c r="F258" s="152">
        <f>E258-D258+F257</f>
        <v>4946.6000000000004</v>
      </c>
      <c r="G258" s="33"/>
    </row>
    <row r="259" spans="1:7" s="34" customFormat="1" x14ac:dyDescent="0.2">
      <c r="A259" s="97"/>
      <c r="B259" s="30" t="s">
        <v>9</v>
      </c>
      <c r="C259" s="31"/>
      <c r="D259" s="153">
        <f>SUM(D255:D258)</f>
        <v>0</v>
      </c>
      <c r="E259" s="154">
        <f>SUM(E255:E258)</f>
        <v>0</v>
      </c>
      <c r="F259" s="152"/>
      <c r="G259" s="33"/>
    </row>
    <row r="260" spans="1:7" s="34" customFormat="1" ht="15.75" x14ac:dyDescent="0.25">
      <c r="A260" s="75"/>
      <c r="B260" s="32"/>
      <c r="C260" s="26"/>
      <c r="D260" s="156"/>
      <c r="E260" s="157"/>
      <c r="F260" s="157"/>
      <c r="G260" s="33"/>
    </row>
    <row r="261" spans="1:7" s="34" customFormat="1" ht="15.75" x14ac:dyDescent="0.25">
      <c r="A261" s="75"/>
      <c r="B261" s="32"/>
      <c r="C261" s="26"/>
      <c r="D261" s="156"/>
      <c r="E261" s="157"/>
      <c r="F261" s="157"/>
      <c r="G261" s="33"/>
    </row>
    <row r="262" spans="1:7" s="34" customFormat="1" ht="15.75" x14ac:dyDescent="0.25">
      <c r="A262" s="98">
        <f>'Chart of Accounts'!A40</f>
        <v>5020</v>
      </c>
      <c r="B262" s="98" t="str">
        <f>'Chart of Accounts'!B40</f>
        <v>Expense 20</v>
      </c>
      <c r="C262" s="8"/>
      <c r="D262" s="156"/>
      <c r="E262" s="157"/>
      <c r="F262" s="160"/>
      <c r="G262" s="33"/>
    </row>
    <row r="263" spans="1:7" s="34" customFormat="1" x14ac:dyDescent="0.2">
      <c r="A263" s="99"/>
      <c r="B263" s="74" t="s">
        <v>8</v>
      </c>
      <c r="C263" s="22"/>
      <c r="D263" s="161"/>
      <c r="E263" s="162"/>
      <c r="F263" s="163">
        <f>F258</f>
        <v>4946.6000000000004</v>
      </c>
      <c r="G263" s="33"/>
    </row>
    <row r="264" spans="1:7" s="34" customFormat="1" x14ac:dyDescent="0.2">
      <c r="A264" s="193"/>
      <c r="B264" s="187"/>
      <c r="C264" s="183"/>
      <c r="D264" s="184"/>
      <c r="E264" s="188"/>
      <c r="F264" s="152">
        <f>E264-D264+F263</f>
        <v>4946.6000000000004</v>
      </c>
      <c r="G264" s="33"/>
    </row>
    <row r="265" spans="1:7" s="34" customFormat="1" x14ac:dyDescent="0.2">
      <c r="A265" s="193"/>
      <c r="B265" s="187"/>
      <c r="C265" s="183"/>
      <c r="D265" s="184"/>
      <c r="E265" s="188"/>
      <c r="F265" s="152">
        <f>E265-D265+F264</f>
        <v>4946.6000000000004</v>
      </c>
      <c r="G265" s="33"/>
    </row>
    <row r="266" spans="1:7" s="34" customFormat="1" x14ac:dyDescent="0.2">
      <c r="A266" s="193"/>
      <c r="B266" s="187"/>
      <c r="C266" s="183"/>
      <c r="D266" s="184"/>
      <c r="E266" s="185"/>
      <c r="F266" s="152">
        <f>E266-D266+F265</f>
        <v>4946.6000000000004</v>
      </c>
      <c r="G266" s="33"/>
    </row>
    <row r="267" spans="1:7" s="34" customFormat="1" x14ac:dyDescent="0.2">
      <c r="A267" s="193"/>
      <c r="B267" s="187"/>
      <c r="C267" s="183"/>
      <c r="D267" s="184"/>
      <c r="E267" s="185"/>
      <c r="F267" s="152">
        <f>E267-D267+F266</f>
        <v>4946.6000000000004</v>
      </c>
      <c r="G267" s="33"/>
    </row>
    <row r="268" spans="1:7" s="34" customFormat="1" x14ac:dyDescent="0.2">
      <c r="A268" s="100"/>
      <c r="B268" s="30" t="s">
        <v>9</v>
      </c>
      <c r="C268" s="31"/>
      <c r="D268" s="153">
        <f>SUM(D264:D267)</f>
        <v>0</v>
      </c>
      <c r="E268" s="154">
        <f>SUM(E264:E267)</f>
        <v>0</v>
      </c>
      <c r="F268" s="152"/>
      <c r="G268" s="33"/>
    </row>
    <row r="269" spans="1:7" s="34" customFormat="1" ht="15.75" x14ac:dyDescent="0.25">
      <c r="A269" s="75"/>
      <c r="B269" s="32"/>
      <c r="C269" s="26"/>
      <c r="D269" s="156"/>
      <c r="E269" s="157"/>
      <c r="F269" s="157"/>
      <c r="G269" s="33"/>
    </row>
    <row r="270" spans="1:7" s="34" customFormat="1" ht="15.75" x14ac:dyDescent="0.25">
      <c r="A270" s="75"/>
      <c r="B270" s="32"/>
      <c r="C270" s="26"/>
      <c r="D270" s="156"/>
      <c r="E270" s="157"/>
      <c r="F270" s="157"/>
      <c r="G270" s="33"/>
    </row>
    <row r="271" spans="1:7" s="34" customFormat="1" ht="15.75" x14ac:dyDescent="0.25">
      <c r="A271" s="98">
        <f>'Chart of Accounts'!A41</f>
        <v>5021</v>
      </c>
      <c r="B271" s="98" t="str">
        <f>'Chart of Accounts'!B41</f>
        <v>Expense 21</v>
      </c>
      <c r="C271" s="8"/>
      <c r="D271" s="156"/>
      <c r="E271" s="157"/>
      <c r="F271" s="160"/>
      <c r="G271" s="33"/>
    </row>
    <row r="272" spans="1:7" s="34" customFormat="1" x14ac:dyDescent="0.2">
      <c r="A272" s="99"/>
      <c r="B272" s="74" t="s">
        <v>8</v>
      </c>
      <c r="C272" s="22"/>
      <c r="D272" s="161"/>
      <c r="E272" s="162"/>
      <c r="F272" s="163">
        <f>F267</f>
        <v>4946.6000000000004</v>
      </c>
      <c r="G272" s="33"/>
    </row>
    <row r="273" spans="1:7" s="34" customFormat="1" x14ac:dyDescent="0.2">
      <c r="A273" s="193"/>
      <c r="B273" s="187"/>
      <c r="C273" s="183"/>
      <c r="D273" s="184"/>
      <c r="E273" s="188"/>
      <c r="F273" s="152">
        <f>E273-D273+F272</f>
        <v>4946.6000000000004</v>
      </c>
      <c r="G273" s="33"/>
    </row>
    <row r="274" spans="1:7" s="34" customFormat="1" x14ac:dyDescent="0.2">
      <c r="A274" s="193"/>
      <c r="B274" s="187"/>
      <c r="C274" s="183"/>
      <c r="D274" s="184"/>
      <c r="E274" s="188"/>
      <c r="F274" s="152">
        <f>E274-D274+F273</f>
        <v>4946.6000000000004</v>
      </c>
      <c r="G274" s="33"/>
    </row>
    <row r="275" spans="1:7" s="34" customFormat="1" x14ac:dyDescent="0.2">
      <c r="A275" s="193"/>
      <c r="B275" s="187"/>
      <c r="C275" s="183"/>
      <c r="D275" s="184"/>
      <c r="E275" s="185"/>
      <c r="F275" s="152">
        <f>E275-D275+F274</f>
        <v>4946.6000000000004</v>
      </c>
      <c r="G275" s="33"/>
    </row>
    <row r="276" spans="1:7" s="34" customFormat="1" x14ac:dyDescent="0.2">
      <c r="A276" s="193"/>
      <c r="B276" s="187"/>
      <c r="C276" s="183"/>
      <c r="D276" s="184"/>
      <c r="E276" s="185"/>
      <c r="F276" s="152">
        <f>E276-D276+F275</f>
        <v>4946.6000000000004</v>
      </c>
      <c r="G276" s="33"/>
    </row>
    <row r="277" spans="1:7" s="34" customFormat="1" x14ac:dyDescent="0.2">
      <c r="A277" s="100"/>
      <c r="B277" s="30" t="s">
        <v>9</v>
      </c>
      <c r="C277" s="31"/>
      <c r="D277" s="153">
        <f>SUM(D273:D276)</f>
        <v>0</v>
      </c>
      <c r="E277" s="154">
        <f>SUM(E273:E276)</f>
        <v>0</v>
      </c>
      <c r="F277" s="152"/>
      <c r="G277" s="33"/>
    </row>
    <row r="278" spans="1:7" s="34" customFormat="1" ht="15.75" x14ac:dyDescent="0.25">
      <c r="A278" s="75"/>
      <c r="B278" s="32"/>
      <c r="C278" s="26"/>
      <c r="D278" s="156"/>
      <c r="E278" s="157"/>
      <c r="F278" s="157"/>
      <c r="G278" s="33"/>
    </row>
    <row r="279" spans="1:7" s="34" customFormat="1" ht="15.75" x14ac:dyDescent="0.25">
      <c r="A279" s="75"/>
      <c r="B279" s="32"/>
      <c r="C279" s="26"/>
      <c r="D279" s="156"/>
      <c r="E279" s="157"/>
      <c r="F279" s="157"/>
      <c r="G279" s="33"/>
    </row>
    <row r="280" spans="1:7" s="34" customFormat="1" ht="15.75" x14ac:dyDescent="0.25">
      <c r="A280" s="101">
        <f>'Chart of Accounts'!A42</f>
        <v>5022</v>
      </c>
      <c r="B280" s="101" t="str">
        <f>'Chart of Accounts'!B42</f>
        <v>Expense 22</v>
      </c>
      <c r="C280" s="8"/>
      <c r="D280" s="156"/>
      <c r="E280" s="157"/>
      <c r="F280" s="160"/>
      <c r="G280" s="33"/>
    </row>
    <row r="281" spans="1:7" s="34" customFormat="1" x14ac:dyDescent="0.2">
      <c r="A281" s="102"/>
      <c r="B281" s="74" t="s">
        <v>8</v>
      </c>
      <c r="C281" s="22"/>
      <c r="D281" s="161"/>
      <c r="E281" s="162"/>
      <c r="F281" s="163">
        <f>F276</f>
        <v>4946.6000000000004</v>
      </c>
      <c r="G281" s="33"/>
    </row>
    <row r="282" spans="1:7" s="34" customFormat="1" x14ac:dyDescent="0.2">
      <c r="A282" s="194"/>
      <c r="B282" s="187"/>
      <c r="C282" s="183"/>
      <c r="D282" s="184"/>
      <c r="E282" s="188"/>
      <c r="F282" s="152">
        <f>E282-D282+F281</f>
        <v>4946.6000000000004</v>
      </c>
      <c r="G282" s="33"/>
    </row>
    <row r="283" spans="1:7" s="34" customFormat="1" x14ac:dyDescent="0.2">
      <c r="A283" s="194"/>
      <c r="B283" s="187"/>
      <c r="C283" s="183"/>
      <c r="D283" s="184"/>
      <c r="E283" s="188"/>
      <c r="F283" s="152">
        <f>E283-D283+F282</f>
        <v>4946.6000000000004</v>
      </c>
      <c r="G283" s="33"/>
    </row>
    <row r="284" spans="1:7" s="34" customFormat="1" x14ac:dyDescent="0.2">
      <c r="A284" s="194"/>
      <c r="B284" s="187"/>
      <c r="C284" s="183"/>
      <c r="D284" s="184"/>
      <c r="E284" s="185"/>
      <c r="F284" s="152">
        <f>E284-D284+F283</f>
        <v>4946.6000000000004</v>
      </c>
      <c r="G284" s="33"/>
    </row>
    <row r="285" spans="1:7" s="34" customFormat="1" x14ac:dyDescent="0.2">
      <c r="A285" s="194"/>
      <c r="B285" s="187"/>
      <c r="C285" s="183"/>
      <c r="D285" s="184"/>
      <c r="E285" s="185"/>
      <c r="F285" s="152">
        <f>E285-D285+F284</f>
        <v>4946.6000000000004</v>
      </c>
      <c r="G285" s="33"/>
    </row>
    <row r="286" spans="1:7" s="34" customFormat="1" x14ac:dyDescent="0.2">
      <c r="A286" s="103"/>
      <c r="B286" s="30" t="s">
        <v>9</v>
      </c>
      <c r="C286" s="31"/>
      <c r="D286" s="153">
        <f>SUM(D282:D285)</f>
        <v>0</v>
      </c>
      <c r="E286" s="154">
        <f>SUM(E282:E285)</f>
        <v>0</v>
      </c>
      <c r="F286" s="152"/>
      <c r="G286" s="33"/>
    </row>
    <row r="287" spans="1:7" s="34" customFormat="1" ht="15.75" x14ac:dyDescent="0.25">
      <c r="A287" s="75"/>
      <c r="B287" s="32"/>
      <c r="C287" s="26"/>
      <c r="D287" s="156"/>
      <c r="E287" s="157"/>
      <c r="F287" s="157"/>
      <c r="G287" s="33"/>
    </row>
    <row r="288" spans="1:7" s="34" customFormat="1" ht="15.75" x14ac:dyDescent="0.25">
      <c r="A288" s="75"/>
      <c r="B288" s="32"/>
      <c r="C288" s="26"/>
      <c r="D288" s="156"/>
      <c r="E288" s="157"/>
      <c r="F288" s="157"/>
      <c r="G288" s="33"/>
    </row>
    <row r="289" spans="1:7" s="34" customFormat="1" ht="15.75" x14ac:dyDescent="0.25">
      <c r="A289" s="101">
        <f>'Chart of Accounts'!A43</f>
        <v>5023</v>
      </c>
      <c r="B289" s="101" t="str">
        <f>'Chart of Accounts'!B43</f>
        <v>Expense 23</v>
      </c>
      <c r="C289" s="8"/>
      <c r="D289" s="156"/>
      <c r="E289" s="157"/>
      <c r="F289" s="160"/>
      <c r="G289" s="33"/>
    </row>
    <row r="290" spans="1:7" s="34" customFormat="1" x14ac:dyDescent="0.2">
      <c r="A290" s="102"/>
      <c r="B290" s="74" t="s">
        <v>8</v>
      </c>
      <c r="C290" s="22"/>
      <c r="D290" s="161"/>
      <c r="E290" s="162"/>
      <c r="F290" s="163">
        <f>F285</f>
        <v>4946.6000000000004</v>
      </c>
      <c r="G290" s="33"/>
    </row>
    <row r="291" spans="1:7" s="34" customFormat="1" x14ac:dyDescent="0.2">
      <c r="A291" s="194"/>
      <c r="B291" s="187"/>
      <c r="C291" s="183"/>
      <c r="D291" s="184"/>
      <c r="E291" s="188"/>
      <c r="F291" s="152">
        <f>E291-D291+F290</f>
        <v>4946.6000000000004</v>
      </c>
      <c r="G291" s="33"/>
    </row>
    <row r="292" spans="1:7" s="34" customFormat="1" x14ac:dyDescent="0.2">
      <c r="A292" s="194"/>
      <c r="B292" s="187"/>
      <c r="C292" s="183"/>
      <c r="D292" s="184"/>
      <c r="E292" s="188"/>
      <c r="F292" s="152">
        <f>E292-D292+F291</f>
        <v>4946.6000000000004</v>
      </c>
      <c r="G292" s="33"/>
    </row>
    <row r="293" spans="1:7" s="34" customFormat="1" x14ac:dyDescent="0.2">
      <c r="A293" s="194"/>
      <c r="B293" s="187"/>
      <c r="C293" s="183"/>
      <c r="D293" s="184"/>
      <c r="E293" s="185"/>
      <c r="F293" s="152">
        <f>E293-D293+F292</f>
        <v>4946.6000000000004</v>
      </c>
      <c r="G293" s="33"/>
    </row>
    <row r="294" spans="1:7" s="34" customFormat="1" x14ac:dyDescent="0.2">
      <c r="A294" s="194"/>
      <c r="B294" s="187"/>
      <c r="C294" s="183"/>
      <c r="D294" s="184"/>
      <c r="E294" s="185"/>
      <c r="F294" s="152">
        <f>E294-D294+F293</f>
        <v>4946.6000000000004</v>
      </c>
      <c r="G294" s="33"/>
    </row>
    <row r="295" spans="1:7" s="34" customFormat="1" x14ac:dyDescent="0.2">
      <c r="A295" s="103"/>
      <c r="B295" s="30" t="s">
        <v>9</v>
      </c>
      <c r="C295" s="31"/>
      <c r="D295" s="153">
        <f>SUM(D291:D294)</f>
        <v>0</v>
      </c>
      <c r="E295" s="154">
        <f>SUM(E291:E294)</f>
        <v>0</v>
      </c>
      <c r="F295" s="152"/>
      <c r="G295" s="33"/>
    </row>
    <row r="296" spans="1:7" s="34" customFormat="1" ht="15.75" x14ac:dyDescent="0.25">
      <c r="A296" s="75"/>
      <c r="B296" s="32"/>
      <c r="C296" s="26"/>
      <c r="D296" s="156"/>
      <c r="E296" s="157"/>
      <c r="F296" s="157"/>
      <c r="G296" s="33"/>
    </row>
    <row r="297" spans="1:7" s="34" customFormat="1" ht="15.75" x14ac:dyDescent="0.25">
      <c r="A297" s="75"/>
      <c r="B297" s="32"/>
      <c r="C297" s="26"/>
      <c r="D297" s="156"/>
      <c r="E297" s="157"/>
      <c r="F297" s="157"/>
      <c r="G297" s="33"/>
    </row>
    <row r="298" spans="1:7" s="34" customFormat="1" ht="15.75" x14ac:dyDescent="0.25">
      <c r="A298" s="101">
        <f>'Chart of Accounts'!A44</f>
        <v>5024</v>
      </c>
      <c r="B298" s="101" t="str">
        <f>'Chart of Accounts'!B44</f>
        <v>Expense 24</v>
      </c>
      <c r="C298" s="8"/>
      <c r="D298" s="156"/>
      <c r="E298" s="157"/>
      <c r="F298" s="160"/>
      <c r="G298" s="33"/>
    </row>
    <row r="299" spans="1:7" s="34" customFormat="1" x14ac:dyDescent="0.2">
      <c r="A299" s="102"/>
      <c r="B299" s="74" t="s">
        <v>8</v>
      </c>
      <c r="C299" s="22"/>
      <c r="D299" s="161"/>
      <c r="E299" s="162"/>
      <c r="F299" s="163">
        <f>F294</f>
        <v>4946.6000000000004</v>
      </c>
      <c r="G299" s="33"/>
    </row>
    <row r="300" spans="1:7" s="34" customFormat="1" x14ac:dyDescent="0.2">
      <c r="A300" s="194"/>
      <c r="B300" s="187"/>
      <c r="C300" s="183"/>
      <c r="D300" s="184"/>
      <c r="E300" s="188"/>
      <c r="F300" s="152">
        <f>E300-D300+F299</f>
        <v>4946.6000000000004</v>
      </c>
      <c r="G300" s="33"/>
    </row>
    <row r="301" spans="1:7" s="34" customFormat="1" x14ac:dyDescent="0.2">
      <c r="A301" s="194"/>
      <c r="B301" s="187"/>
      <c r="C301" s="183"/>
      <c r="D301" s="184"/>
      <c r="E301" s="188"/>
      <c r="F301" s="152">
        <f>E301-D301+F300</f>
        <v>4946.6000000000004</v>
      </c>
      <c r="G301" s="33"/>
    </row>
    <row r="302" spans="1:7" s="34" customFormat="1" x14ac:dyDescent="0.2">
      <c r="A302" s="194"/>
      <c r="B302" s="187"/>
      <c r="C302" s="183"/>
      <c r="D302" s="184"/>
      <c r="E302" s="185"/>
      <c r="F302" s="152">
        <f>E302-D302+F301</f>
        <v>4946.6000000000004</v>
      </c>
      <c r="G302" s="33"/>
    </row>
    <row r="303" spans="1:7" s="34" customFormat="1" x14ac:dyDescent="0.2">
      <c r="A303" s="194"/>
      <c r="B303" s="187"/>
      <c r="C303" s="183"/>
      <c r="D303" s="184"/>
      <c r="E303" s="185"/>
      <c r="F303" s="152">
        <f>E303-D303+F302</f>
        <v>4946.6000000000004</v>
      </c>
      <c r="G303" s="33"/>
    </row>
    <row r="304" spans="1:7" s="34" customFormat="1" x14ac:dyDescent="0.2">
      <c r="A304" s="103"/>
      <c r="B304" s="30" t="s">
        <v>9</v>
      </c>
      <c r="C304" s="31"/>
      <c r="D304" s="153">
        <f>SUM(D300:D303)</f>
        <v>0</v>
      </c>
      <c r="E304" s="154">
        <f>SUM(E300:E303)</f>
        <v>0</v>
      </c>
      <c r="F304" s="152"/>
      <c r="G304" s="33"/>
    </row>
    <row r="305" spans="1:7" s="34" customFormat="1" x14ac:dyDescent="0.2">
      <c r="A305" s="27"/>
      <c r="B305" s="28"/>
      <c r="C305" s="8"/>
      <c r="D305" s="156"/>
      <c r="E305" s="157"/>
      <c r="F305" s="160"/>
      <c r="G305" s="33"/>
    </row>
    <row r="306" spans="1:7" s="34" customFormat="1" x14ac:dyDescent="0.2">
      <c r="A306" s="27"/>
      <c r="B306" s="28"/>
      <c r="C306" s="8"/>
      <c r="D306" s="156"/>
      <c r="E306" s="157"/>
      <c r="F306" s="160"/>
      <c r="G306" s="33"/>
    </row>
    <row r="307" spans="1:7" s="34" customFormat="1" ht="15.75" x14ac:dyDescent="0.25">
      <c r="A307" s="101">
        <f>'Chart of Accounts'!A45</f>
        <v>5025</v>
      </c>
      <c r="B307" s="101" t="str">
        <f>'Chart of Accounts'!B45</f>
        <v>Expense 25</v>
      </c>
      <c r="C307" s="8"/>
      <c r="D307" s="156"/>
      <c r="E307" s="157"/>
      <c r="F307" s="160"/>
      <c r="G307" s="33"/>
    </row>
    <row r="308" spans="1:7" s="34" customFormat="1" x14ac:dyDescent="0.2">
      <c r="A308" s="102"/>
      <c r="B308" s="74" t="s">
        <v>8</v>
      </c>
      <c r="C308" s="22"/>
      <c r="D308" s="161"/>
      <c r="E308" s="162"/>
      <c r="F308" s="163">
        <f>F303</f>
        <v>4946.6000000000004</v>
      </c>
      <c r="G308" s="33"/>
    </row>
    <row r="309" spans="1:7" s="34" customFormat="1" x14ac:dyDescent="0.2">
      <c r="A309" s="194"/>
      <c r="B309" s="187"/>
      <c r="C309" s="183"/>
      <c r="D309" s="184"/>
      <c r="E309" s="188"/>
      <c r="F309" s="152">
        <f>E309-D309+F308</f>
        <v>4946.6000000000004</v>
      </c>
      <c r="G309" s="33"/>
    </row>
    <row r="310" spans="1:7" s="34" customFormat="1" x14ac:dyDescent="0.2">
      <c r="A310" s="194"/>
      <c r="B310" s="187"/>
      <c r="C310" s="183"/>
      <c r="D310" s="184"/>
      <c r="E310" s="188"/>
      <c r="F310" s="152">
        <f>E310-D310+F309</f>
        <v>4946.6000000000004</v>
      </c>
      <c r="G310" s="33"/>
    </row>
    <row r="311" spans="1:7" s="34" customFormat="1" x14ac:dyDescent="0.2">
      <c r="A311" s="194"/>
      <c r="B311" s="187"/>
      <c r="C311" s="183"/>
      <c r="D311" s="184"/>
      <c r="E311" s="185"/>
      <c r="F311" s="152">
        <f>E311-D311+F310</f>
        <v>4946.6000000000004</v>
      </c>
      <c r="G311" s="33"/>
    </row>
    <row r="312" spans="1:7" s="34" customFormat="1" x14ac:dyDescent="0.2">
      <c r="A312" s="194"/>
      <c r="B312" s="187"/>
      <c r="C312" s="183"/>
      <c r="D312" s="184"/>
      <c r="E312" s="185"/>
      <c r="F312" s="152">
        <f>E312-D312+F311</f>
        <v>4946.6000000000004</v>
      </c>
      <c r="G312" s="33"/>
    </row>
    <row r="313" spans="1:7" s="34" customFormat="1" x14ac:dyDescent="0.2">
      <c r="A313" s="103"/>
      <c r="B313" s="30" t="s">
        <v>9</v>
      </c>
      <c r="C313" s="31"/>
      <c r="D313" s="153">
        <f>SUM(D309:D312)</f>
        <v>0</v>
      </c>
      <c r="E313" s="154">
        <f>SUM(E309:E312)</f>
        <v>0</v>
      </c>
      <c r="F313" s="152"/>
      <c r="G313" s="33"/>
    </row>
    <row r="314" spans="1:7" s="34" customFormat="1" x14ac:dyDescent="0.2">
      <c r="A314" s="27"/>
      <c r="B314" s="28"/>
      <c r="C314" s="8"/>
      <c r="D314" s="156"/>
      <c r="E314" s="157"/>
      <c r="F314" s="160"/>
      <c r="G314" s="33"/>
    </row>
    <row r="315" spans="1:7" s="34" customFormat="1" x14ac:dyDescent="0.2">
      <c r="A315" s="27"/>
      <c r="B315" s="28"/>
      <c r="C315" s="8"/>
      <c r="D315" s="156"/>
      <c r="E315" s="157"/>
      <c r="F315" s="160"/>
      <c r="G315" s="33"/>
    </row>
    <row r="316" spans="1:7" ht="18" customHeight="1" x14ac:dyDescent="0.25">
      <c r="A316" s="105">
        <f>'Chart of Accounts'!A46</f>
        <v>5026</v>
      </c>
      <c r="B316" s="105" t="str">
        <f>'Chart of Accounts'!B46</f>
        <v>Expense 26</v>
      </c>
      <c r="C316" s="8"/>
      <c r="D316" s="156"/>
      <c r="E316" s="157"/>
      <c r="F316" s="160"/>
    </row>
    <row r="317" spans="1:7" s="1" customFormat="1" ht="18" customHeight="1" x14ac:dyDescent="0.2">
      <c r="A317" s="106"/>
      <c r="B317" s="74" t="s">
        <v>8</v>
      </c>
      <c r="C317" s="22"/>
      <c r="D317" s="161"/>
      <c r="E317" s="162"/>
      <c r="F317" s="163">
        <f>F312</f>
        <v>4946.6000000000004</v>
      </c>
      <c r="G317" s="4"/>
    </row>
    <row r="318" spans="1:7" s="1" customFormat="1" ht="12.75" customHeight="1" x14ac:dyDescent="0.2">
      <c r="A318" s="195"/>
      <c r="B318" s="187"/>
      <c r="C318" s="183"/>
      <c r="D318" s="184"/>
      <c r="E318" s="188"/>
      <c r="F318" s="152">
        <f>E318-D318+F317</f>
        <v>4946.6000000000004</v>
      </c>
      <c r="G318" s="4"/>
    </row>
    <row r="319" spans="1:7" s="1" customFormat="1" ht="12.75" customHeight="1" x14ac:dyDescent="0.2">
      <c r="A319" s="195"/>
      <c r="B319" s="187"/>
      <c r="C319" s="183"/>
      <c r="D319" s="184"/>
      <c r="E319" s="188"/>
      <c r="F319" s="152">
        <f t="shared" ref="F319:F328" si="0">E319-D319+F318</f>
        <v>4946.6000000000004</v>
      </c>
      <c r="G319" s="4"/>
    </row>
    <row r="320" spans="1:7" s="1" customFormat="1" ht="12.75" customHeight="1" x14ac:dyDescent="0.2">
      <c r="A320" s="195"/>
      <c r="B320" s="187"/>
      <c r="C320" s="183"/>
      <c r="D320" s="184"/>
      <c r="E320" s="188"/>
      <c r="F320" s="152">
        <f t="shared" si="0"/>
        <v>4946.6000000000004</v>
      </c>
      <c r="G320" s="4"/>
    </row>
    <row r="321" spans="1:7" s="1" customFormat="1" ht="12.75" customHeight="1" x14ac:dyDescent="0.2">
      <c r="A321" s="195"/>
      <c r="B321" s="187"/>
      <c r="C321" s="183"/>
      <c r="D321" s="184"/>
      <c r="E321" s="188"/>
      <c r="F321" s="152">
        <f t="shared" si="0"/>
        <v>4946.6000000000004</v>
      </c>
      <c r="G321" s="4"/>
    </row>
    <row r="322" spans="1:7" s="1" customFormat="1" ht="12.75" customHeight="1" x14ac:dyDescent="0.2">
      <c r="A322" s="195"/>
      <c r="B322" s="187"/>
      <c r="C322" s="183"/>
      <c r="D322" s="184"/>
      <c r="E322" s="188"/>
      <c r="F322" s="152">
        <f t="shared" si="0"/>
        <v>4946.6000000000004</v>
      </c>
      <c r="G322" s="4"/>
    </row>
    <row r="323" spans="1:7" s="1" customFormat="1" ht="12.75" customHeight="1" x14ac:dyDescent="0.2">
      <c r="A323" s="195"/>
      <c r="B323" s="187"/>
      <c r="C323" s="183"/>
      <c r="D323" s="184"/>
      <c r="E323" s="188"/>
      <c r="F323" s="152">
        <f t="shared" si="0"/>
        <v>4946.6000000000004</v>
      </c>
      <c r="G323" s="4"/>
    </row>
    <row r="324" spans="1:7" s="1" customFormat="1" ht="12.75" customHeight="1" x14ac:dyDescent="0.2">
      <c r="A324" s="195"/>
      <c r="B324" s="187"/>
      <c r="C324" s="183"/>
      <c r="D324" s="184"/>
      <c r="E324" s="188"/>
      <c r="F324" s="152">
        <f t="shared" si="0"/>
        <v>4946.6000000000004</v>
      </c>
      <c r="G324" s="4"/>
    </row>
    <row r="325" spans="1:7" s="1" customFormat="1" ht="12.75" customHeight="1" x14ac:dyDescent="0.2">
      <c r="A325" s="195"/>
      <c r="B325" s="187"/>
      <c r="C325" s="183"/>
      <c r="D325" s="184"/>
      <c r="E325" s="188"/>
      <c r="F325" s="152">
        <f t="shared" si="0"/>
        <v>4946.6000000000004</v>
      </c>
      <c r="G325" s="4"/>
    </row>
    <row r="326" spans="1:7" s="1" customFormat="1" ht="12.75" customHeight="1" x14ac:dyDescent="0.2">
      <c r="A326" s="195"/>
      <c r="B326" s="187"/>
      <c r="C326" s="183"/>
      <c r="D326" s="184"/>
      <c r="E326" s="188"/>
      <c r="F326" s="152">
        <f t="shared" si="0"/>
        <v>4946.6000000000004</v>
      </c>
      <c r="G326" s="4"/>
    </row>
    <row r="327" spans="1:7" x14ac:dyDescent="0.2">
      <c r="A327" s="195"/>
      <c r="B327" s="187"/>
      <c r="C327" s="183"/>
      <c r="D327" s="184"/>
      <c r="E327" s="185"/>
      <c r="F327" s="152">
        <f t="shared" si="0"/>
        <v>4946.6000000000004</v>
      </c>
    </row>
    <row r="328" spans="1:7" x14ac:dyDescent="0.2">
      <c r="A328" s="195"/>
      <c r="B328" s="187"/>
      <c r="C328" s="183"/>
      <c r="D328" s="184"/>
      <c r="E328" s="185"/>
      <c r="F328" s="152">
        <f t="shared" si="0"/>
        <v>4946.6000000000004</v>
      </c>
    </row>
    <row r="329" spans="1:7" s="13" customFormat="1" x14ac:dyDescent="0.2">
      <c r="A329" s="107"/>
      <c r="B329" s="30" t="s">
        <v>9</v>
      </c>
      <c r="C329" s="31"/>
      <c r="D329" s="153">
        <f>SUM(D318:D328)</f>
        <v>0</v>
      </c>
      <c r="E329" s="154">
        <f>SUM(E318:E328)</f>
        <v>0</v>
      </c>
      <c r="F329" s="152"/>
      <c r="G329" s="3"/>
    </row>
    <row r="330" spans="1:7" s="13" customFormat="1" x14ac:dyDescent="0.2">
      <c r="A330" s="27"/>
      <c r="B330" s="28"/>
      <c r="C330" s="8"/>
      <c r="D330" s="156"/>
      <c r="E330" s="157"/>
      <c r="F330" s="160"/>
      <c r="G330" s="3"/>
    </row>
    <row r="331" spans="1:7" s="34" customFormat="1" ht="15.75" x14ac:dyDescent="0.25">
      <c r="A331" s="27"/>
      <c r="B331" s="32"/>
      <c r="C331" s="26"/>
      <c r="D331" s="156"/>
      <c r="E331" s="157"/>
      <c r="F331" s="157"/>
      <c r="G331" s="33"/>
    </row>
    <row r="332" spans="1:7" ht="18" customHeight="1" x14ac:dyDescent="0.25">
      <c r="A332" s="253">
        <f>'Chart of Accounts'!A47</f>
        <v>5027</v>
      </c>
      <c r="B332" s="253" t="str">
        <f>'Chart of Accounts'!B47</f>
        <v>Expense 27</v>
      </c>
      <c r="C332" s="8"/>
      <c r="D332" s="156"/>
      <c r="E332" s="157"/>
      <c r="F332" s="160"/>
    </row>
    <row r="333" spans="1:7" s="1" customFormat="1" ht="18" customHeight="1" x14ac:dyDescent="0.2">
      <c r="A333" s="254"/>
      <c r="B333" s="74" t="s">
        <v>8</v>
      </c>
      <c r="C333" s="22"/>
      <c r="D333" s="161"/>
      <c r="E333" s="162"/>
      <c r="F333" s="163">
        <f>F328</f>
        <v>4946.6000000000004</v>
      </c>
      <c r="G333" s="4"/>
    </row>
    <row r="334" spans="1:7" s="1" customFormat="1" ht="12.75" customHeight="1" x14ac:dyDescent="0.2">
      <c r="A334" s="255"/>
      <c r="B334" s="187"/>
      <c r="C334" s="183"/>
      <c r="D334" s="184"/>
      <c r="E334" s="188"/>
      <c r="F334" s="152">
        <f>E334-D334+F333</f>
        <v>4946.6000000000004</v>
      </c>
      <c r="G334" s="4"/>
    </row>
    <row r="335" spans="1:7" s="1" customFormat="1" ht="12.75" customHeight="1" x14ac:dyDescent="0.2">
      <c r="A335" s="255"/>
      <c r="B335" s="187"/>
      <c r="C335" s="183"/>
      <c r="D335" s="184"/>
      <c r="E335" s="188"/>
      <c r="F335" s="152">
        <f>E335-D335+F334</f>
        <v>4946.6000000000004</v>
      </c>
      <c r="G335" s="4"/>
    </row>
    <row r="336" spans="1:7" ht="12.75" customHeight="1" x14ac:dyDescent="0.2">
      <c r="A336" s="255"/>
      <c r="B336" s="187"/>
      <c r="C336" s="183"/>
      <c r="D336" s="184"/>
      <c r="E336" s="185"/>
      <c r="F336" s="152">
        <f>E336-D336+F335</f>
        <v>4946.6000000000004</v>
      </c>
    </row>
    <row r="337" spans="1:7" ht="12.75" customHeight="1" x14ac:dyDescent="0.2">
      <c r="A337" s="255"/>
      <c r="B337" s="187"/>
      <c r="C337" s="183"/>
      <c r="D337" s="184"/>
      <c r="E337" s="185"/>
      <c r="F337" s="152">
        <f>E337-D337+F336</f>
        <v>4946.6000000000004</v>
      </c>
    </row>
    <row r="338" spans="1:7" s="13" customFormat="1" x14ac:dyDescent="0.2">
      <c r="A338" s="256"/>
      <c r="B338" s="30" t="s">
        <v>9</v>
      </c>
      <c r="C338" s="31"/>
      <c r="D338" s="153">
        <f>SUM(D334:D337)</f>
        <v>0</v>
      </c>
      <c r="E338" s="154">
        <f>SUM(E334:E337)</f>
        <v>0</v>
      </c>
      <c r="F338" s="152"/>
      <c r="G338" s="3"/>
    </row>
    <row r="339" spans="1:7" s="13" customFormat="1" x14ac:dyDescent="0.2">
      <c r="A339" s="27"/>
      <c r="B339" s="28"/>
      <c r="C339" s="8"/>
      <c r="D339" s="156"/>
      <c r="E339" s="157"/>
      <c r="F339" s="160"/>
      <c r="G339" s="3"/>
    </row>
    <row r="340" spans="1:7" s="13" customFormat="1" x14ac:dyDescent="0.2">
      <c r="A340" s="27"/>
      <c r="B340" s="28"/>
      <c r="C340" s="8"/>
      <c r="D340" s="156"/>
      <c r="E340" s="157"/>
      <c r="F340" s="160"/>
      <c r="G340" s="3"/>
    </row>
    <row r="341" spans="1:7" s="13" customFormat="1" ht="15.75" x14ac:dyDescent="0.25">
      <c r="A341" s="253">
        <f>'Chart of Accounts'!A48</f>
        <v>5028</v>
      </c>
      <c r="B341" s="253" t="str">
        <f>'Chart of Accounts'!B48</f>
        <v>Expense 28</v>
      </c>
      <c r="C341" s="8"/>
      <c r="D341" s="156"/>
      <c r="E341" s="157"/>
      <c r="F341" s="160"/>
      <c r="G341" s="3"/>
    </row>
    <row r="342" spans="1:7" s="13" customFormat="1" x14ac:dyDescent="0.2">
      <c r="A342" s="254"/>
      <c r="B342" s="74" t="s">
        <v>8</v>
      </c>
      <c r="C342" s="22"/>
      <c r="D342" s="161"/>
      <c r="E342" s="162"/>
      <c r="F342" s="163">
        <f>F337</f>
        <v>4946.6000000000004</v>
      </c>
      <c r="G342" s="3"/>
    </row>
    <row r="343" spans="1:7" s="13" customFormat="1" x14ac:dyDescent="0.2">
      <c r="A343" s="255"/>
      <c r="B343" s="187"/>
      <c r="C343" s="183"/>
      <c r="D343" s="184"/>
      <c r="E343" s="188"/>
      <c r="F343" s="152">
        <f>E343-D343+F342</f>
        <v>4946.6000000000004</v>
      </c>
      <c r="G343" s="3"/>
    </row>
    <row r="344" spans="1:7" s="13" customFormat="1" x14ac:dyDescent="0.2">
      <c r="A344" s="255"/>
      <c r="B344" s="187"/>
      <c r="C344" s="183"/>
      <c r="D344" s="184"/>
      <c r="E344" s="188"/>
      <c r="F344" s="152">
        <f>E344-D344+F343</f>
        <v>4946.6000000000004</v>
      </c>
      <c r="G344" s="3"/>
    </row>
    <row r="345" spans="1:7" s="13" customFormat="1" x14ac:dyDescent="0.2">
      <c r="A345" s="255"/>
      <c r="B345" s="187"/>
      <c r="C345" s="183"/>
      <c r="D345" s="184"/>
      <c r="E345" s="185"/>
      <c r="F345" s="152">
        <f>E345-D345+F344</f>
        <v>4946.6000000000004</v>
      </c>
      <c r="G345" s="3"/>
    </row>
    <row r="346" spans="1:7" s="13" customFormat="1" x14ac:dyDescent="0.2">
      <c r="A346" s="255"/>
      <c r="B346" s="187"/>
      <c r="C346" s="183"/>
      <c r="D346" s="184"/>
      <c r="E346" s="185"/>
      <c r="F346" s="152">
        <f>E346-D346+F345</f>
        <v>4946.6000000000004</v>
      </c>
      <c r="G346" s="3"/>
    </row>
    <row r="347" spans="1:7" s="13" customFormat="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4946.6000000000004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0</v>
      </c>
      <c r="E351" s="166">
        <f>E15+E24+E33+E42+E51+E60+E69+E78+E87+E97+E106+E115+E124+E133+E142+E151+E160+E169+E178+E187+E196+E205+E214+E223+E232+E241+E250+E259+E268+E277+E286+E295+E304+E313+E329+E338+E347</f>
        <v>0</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4946.6000000000004</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B48"/>
  <sheetViews>
    <sheetView topLeftCell="A4" workbookViewId="0">
      <selection activeCell="D33" sqref="D33"/>
    </sheetView>
  </sheetViews>
  <sheetFormatPr defaultColWidth="8.85546875" defaultRowHeight="12.75" x14ac:dyDescent="0.2"/>
  <cols>
    <col min="1" max="1" width="11.28515625" customWidth="1"/>
    <col min="2" max="2" width="54.85546875" customWidth="1"/>
  </cols>
  <sheetData>
    <row r="1" spans="1:2" ht="33.75" x14ac:dyDescent="0.5">
      <c r="A1" s="428" t="s">
        <v>177</v>
      </c>
      <c r="B1" s="429"/>
    </row>
    <row r="2" spans="1:2" ht="26.25" x14ac:dyDescent="0.4">
      <c r="A2" s="430" t="s">
        <v>33</v>
      </c>
      <c r="B2" s="431"/>
    </row>
    <row r="3" spans="1:2" ht="16.5" thickBot="1" x14ac:dyDescent="0.3">
      <c r="A3" s="306">
        <v>2018</v>
      </c>
      <c r="B3" s="307"/>
    </row>
    <row r="4" spans="1:2" ht="25.5" x14ac:dyDescent="0.2">
      <c r="A4" s="304" t="s">
        <v>30</v>
      </c>
      <c r="B4" s="305" t="s">
        <v>31</v>
      </c>
    </row>
    <row r="5" spans="1:2" x14ac:dyDescent="0.2">
      <c r="A5" s="65"/>
      <c r="B5" s="66" t="s">
        <v>32</v>
      </c>
    </row>
    <row r="6" spans="1:2" ht="14.25" x14ac:dyDescent="0.2">
      <c r="A6" s="81">
        <v>4001</v>
      </c>
      <c r="B6" s="82" t="s">
        <v>193</v>
      </c>
    </row>
    <row r="7" spans="1:2" ht="14.25" x14ac:dyDescent="0.2">
      <c r="A7" s="81">
        <v>4002</v>
      </c>
      <c r="B7" s="82" t="s">
        <v>197</v>
      </c>
    </row>
    <row r="8" spans="1:2" ht="14.25" x14ac:dyDescent="0.2">
      <c r="A8" s="81">
        <v>4003</v>
      </c>
      <c r="B8" s="82" t="s">
        <v>205</v>
      </c>
    </row>
    <row r="9" spans="1:2" ht="14.25" x14ac:dyDescent="0.2">
      <c r="A9" s="81">
        <v>4004</v>
      </c>
      <c r="B9" s="82" t="s">
        <v>73</v>
      </c>
    </row>
    <row r="10" spans="1:2" ht="14.25" x14ac:dyDescent="0.2">
      <c r="A10" s="81">
        <v>4005</v>
      </c>
      <c r="B10" s="82" t="s">
        <v>74</v>
      </c>
    </row>
    <row r="11" spans="1:2" ht="14.25" x14ac:dyDescent="0.2">
      <c r="A11" s="81">
        <v>4006</v>
      </c>
      <c r="B11" s="82" t="s">
        <v>75</v>
      </c>
    </row>
    <row r="12" spans="1:2" ht="14.25" x14ac:dyDescent="0.2">
      <c r="A12" s="81">
        <v>4007</v>
      </c>
      <c r="B12" s="82" t="s">
        <v>76</v>
      </c>
    </row>
    <row r="13" spans="1:2" ht="14.25" x14ac:dyDescent="0.2">
      <c r="A13" s="81">
        <v>4008</v>
      </c>
      <c r="B13" s="82" t="s">
        <v>77</v>
      </c>
    </row>
    <row r="14" spans="1:2" ht="14.25" x14ac:dyDescent="0.2">
      <c r="A14" s="81">
        <v>4009</v>
      </c>
      <c r="B14" s="82" t="s">
        <v>78</v>
      </c>
    </row>
    <row r="15" spans="1:2" ht="15" x14ac:dyDescent="0.25">
      <c r="A15" s="81"/>
      <c r="B15" s="69"/>
    </row>
    <row r="16" spans="1:2" ht="15" x14ac:dyDescent="0.25">
      <c r="A16" s="81"/>
      <c r="B16" s="252" t="s">
        <v>29</v>
      </c>
    </row>
    <row r="17" spans="1:2" ht="15" x14ac:dyDescent="0.25">
      <c r="A17" s="81"/>
      <c r="B17" s="250" t="s">
        <v>79</v>
      </c>
    </row>
    <row r="18" spans="1:2" ht="14.25" x14ac:dyDescent="0.2">
      <c r="A18" s="81">
        <v>5001</v>
      </c>
      <c r="B18" s="82" t="s">
        <v>230</v>
      </c>
    </row>
    <row r="19" spans="1:2" ht="14.25" x14ac:dyDescent="0.2">
      <c r="A19" s="81">
        <v>5002</v>
      </c>
      <c r="B19" s="82" t="s">
        <v>194</v>
      </c>
    </row>
    <row r="20" spans="1:2" ht="14.25" x14ac:dyDescent="0.2">
      <c r="A20" s="81">
        <v>5003</v>
      </c>
      <c r="B20" s="82" t="s">
        <v>195</v>
      </c>
    </row>
    <row r="21" spans="1:2" ht="14.25" x14ac:dyDescent="0.2">
      <c r="A21" s="81">
        <v>5004</v>
      </c>
      <c r="B21" s="82" t="s">
        <v>196</v>
      </c>
    </row>
    <row r="22" spans="1:2" ht="14.25" x14ac:dyDescent="0.2">
      <c r="A22" s="81">
        <v>5005</v>
      </c>
      <c r="B22" s="82" t="s">
        <v>200</v>
      </c>
    </row>
    <row r="23" spans="1:2" ht="14.25" x14ac:dyDescent="0.2">
      <c r="A23" s="81">
        <v>5006</v>
      </c>
      <c r="B23" s="82" t="s">
        <v>201</v>
      </c>
    </row>
    <row r="24" spans="1:2" ht="14.25" x14ac:dyDescent="0.2">
      <c r="A24" s="81">
        <v>5007</v>
      </c>
      <c r="B24" s="82" t="s">
        <v>202</v>
      </c>
    </row>
    <row r="25" spans="1:2" ht="14.25" x14ac:dyDescent="0.2">
      <c r="A25" s="81">
        <v>5008</v>
      </c>
      <c r="B25" s="82" t="s">
        <v>203</v>
      </c>
    </row>
    <row r="26" spans="1:2" ht="14.25" x14ac:dyDescent="0.2">
      <c r="A26" s="81">
        <v>5009</v>
      </c>
      <c r="B26" s="82" t="s">
        <v>204</v>
      </c>
    </row>
    <row r="27" spans="1:2" ht="15" x14ac:dyDescent="0.25">
      <c r="A27" s="81"/>
      <c r="B27" s="249" t="s">
        <v>80</v>
      </c>
    </row>
    <row r="28" spans="1:2" ht="14.25" x14ac:dyDescent="0.2">
      <c r="A28" s="81">
        <v>5010</v>
      </c>
      <c r="B28" s="82" t="s">
        <v>81</v>
      </c>
    </row>
    <row r="29" spans="1:2" ht="14.25" x14ac:dyDescent="0.2">
      <c r="A29" s="81">
        <v>5011</v>
      </c>
      <c r="B29" s="82" t="s">
        <v>82</v>
      </c>
    </row>
    <row r="30" spans="1:2" ht="14.25" x14ac:dyDescent="0.2">
      <c r="A30" s="81">
        <v>5012</v>
      </c>
      <c r="B30" s="82" t="s">
        <v>83</v>
      </c>
    </row>
    <row r="31" spans="1:2" ht="14.25" x14ac:dyDescent="0.2">
      <c r="A31" s="81">
        <v>5013</v>
      </c>
      <c r="B31" s="82" t="s">
        <v>84</v>
      </c>
    </row>
    <row r="32" spans="1:2" ht="15" x14ac:dyDescent="0.25">
      <c r="A32" s="81"/>
      <c r="B32" s="249" t="s">
        <v>85</v>
      </c>
    </row>
    <row r="33" spans="1:2" ht="14.25" x14ac:dyDescent="0.2">
      <c r="A33" s="81">
        <v>5014</v>
      </c>
      <c r="B33" s="82" t="s">
        <v>86</v>
      </c>
    </row>
    <row r="34" spans="1:2" ht="14.25" x14ac:dyDescent="0.2">
      <c r="A34" s="81">
        <v>5015</v>
      </c>
      <c r="B34" s="82" t="s">
        <v>87</v>
      </c>
    </row>
    <row r="35" spans="1:2" ht="14.25" x14ac:dyDescent="0.2">
      <c r="A35" s="81">
        <v>5016</v>
      </c>
      <c r="B35" s="82" t="s">
        <v>88</v>
      </c>
    </row>
    <row r="36" spans="1:2" ht="14.25" x14ac:dyDescent="0.2">
      <c r="A36" s="81">
        <v>5017</v>
      </c>
      <c r="B36" s="82" t="s">
        <v>89</v>
      </c>
    </row>
    <row r="37" spans="1:2" ht="15" x14ac:dyDescent="0.25">
      <c r="A37" s="81"/>
      <c r="B37" s="249" t="s">
        <v>90</v>
      </c>
    </row>
    <row r="38" spans="1:2" ht="14.25" x14ac:dyDescent="0.2">
      <c r="A38" s="81">
        <v>5018</v>
      </c>
      <c r="B38" s="82" t="s">
        <v>91</v>
      </c>
    </row>
    <row r="39" spans="1:2" ht="14.25" x14ac:dyDescent="0.2">
      <c r="A39" s="81">
        <v>5019</v>
      </c>
      <c r="B39" s="82" t="s">
        <v>92</v>
      </c>
    </row>
    <row r="40" spans="1:2" ht="14.25" x14ac:dyDescent="0.2">
      <c r="A40" s="81">
        <v>5020</v>
      </c>
      <c r="B40" s="82" t="s">
        <v>93</v>
      </c>
    </row>
    <row r="41" spans="1:2" ht="14.25" x14ac:dyDescent="0.2">
      <c r="A41" s="81">
        <v>5021</v>
      </c>
      <c r="B41" s="82" t="s">
        <v>94</v>
      </c>
    </row>
    <row r="42" spans="1:2" ht="14.25" x14ac:dyDescent="0.2">
      <c r="A42" s="81">
        <v>5022</v>
      </c>
      <c r="B42" s="82" t="s">
        <v>95</v>
      </c>
    </row>
    <row r="43" spans="1:2" ht="14.25" x14ac:dyDescent="0.2">
      <c r="A43" s="81">
        <v>5023</v>
      </c>
      <c r="B43" s="82" t="s">
        <v>96</v>
      </c>
    </row>
    <row r="44" spans="1:2" ht="14.25" x14ac:dyDescent="0.2">
      <c r="A44" s="81">
        <v>5024</v>
      </c>
      <c r="B44" s="82" t="s">
        <v>97</v>
      </c>
    </row>
    <row r="45" spans="1:2" ht="14.25" x14ac:dyDescent="0.2">
      <c r="A45" s="81">
        <v>5025</v>
      </c>
      <c r="B45" s="82" t="s">
        <v>98</v>
      </c>
    </row>
    <row r="46" spans="1:2" ht="14.25" x14ac:dyDescent="0.2">
      <c r="A46" s="81">
        <v>5026</v>
      </c>
      <c r="B46" s="82" t="s">
        <v>99</v>
      </c>
    </row>
    <row r="47" spans="1:2" ht="14.25" x14ac:dyDescent="0.2">
      <c r="A47" s="81">
        <v>5027</v>
      </c>
      <c r="B47" s="82" t="s">
        <v>100</v>
      </c>
    </row>
    <row r="48" spans="1:2" ht="15" thickBot="1" x14ac:dyDescent="0.25">
      <c r="A48" s="83">
        <v>5028</v>
      </c>
      <c r="B48" s="82" t="s">
        <v>101</v>
      </c>
    </row>
  </sheetData>
  <mergeCells count="2">
    <mergeCell ref="A1:B1"/>
    <mergeCell ref="A2:B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theme="9" tint="-0.499984740745262"/>
    <pageSetUpPr fitToPage="1"/>
  </sheetPr>
  <dimension ref="A1:G60"/>
  <sheetViews>
    <sheetView workbookViewId="0">
      <selection activeCell="E7" sqref="E7"/>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55</v>
      </c>
      <c r="B4" s="461"/>
      <c r="C4" s="461"/>
      <c r="D4" s="276"/>
      <c r="E4" s="277">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Oct'!G55</f>
        <v>4946.6000000000022</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'GL-NOV'!E15-'GL-NOV'!D15</f>
        <v>0</v>
      </c>
      <c r="F11" s="127"/>
      <c r="G11" s="82"/>
    </row>
    <row r="12" spans="1:7" ht="14.25" x14ac:dyDescent="0.2">
      <c r="A12" s="67"/>
      <c r="B12" s="126">
        <f>'Chart of Accounts'!A7</f>
        <v>4002</v>
      </c>
      <c r="C12" s="126" t="str">
        <f>'Chart of Accounts'!B7</f>
        <v>Swag</v>
      </c>
      <c r="D12" s="127"/>
      <c r="E12" s="128">
        <f>'GL-NOV'!E24-'GL-NOV'!D24</f>
        <v>0</v>
      </c>
      <c r="F12" s="127"/>
      <c r="G12" s="82"/>
    </row>
    <row r="13" spans="1:7" ht="14.25" x14ac:dyDescent="0.2">
      <c r="A13" s="67"/>
      <c r="B13" s="126">
        <f>'Chart of Accounts'!A8</f>
        <v>4003</v>
      </c>
      <c r="C13" s="126" t="str">
        <f>'Chart of Accounts'!B8</f>
        <v>Party Revenue (Tickets, Raffles, etc.)</v>
      </c>
      <c r="D13" s="127"/>
      <c r="E13" s="128">
        <f>'GL-NOV'!E33-'GL-NOV'!D33</f>
        <v>0</v>
      </c>
      <c r="F13" s="127"/>
      <c r="G13" s="82"/>
    </row>
    <row r="14" spans="1:7" ht="14.25" x14ac:dyDescent="0.2">
      <c r="A14" s="67"/>
      <c r="B14" s="126">
        <f>'Chart of Accounts'!A9</f>
        <v>4004</v>
      </c>
      <c r="C14" s="126" t="str">
        <f>'Chart of Accounts'!B9</f>
        <v>Income 4</v>
      </c>
      <c r="D14" s="127"/>
      <c r="E14" s="128">
        <f>'GL-NOV'!E42-'GL-NOV'!D42</f>
        <v>0</v>
      </c>
      <c r="F14" s="127"/>
      <c r="G14" s="82"/>
    </row>
    <row r="15" spans="1:7" ht="14.25" x14ac:dyDescent="0.2">
      <c r="A15" s="67"/>
      <c r="B15" s="126">
        <f>'Chart of Accounts'!A10</f>
        <v>4005</v>
      </c>
      <c r="C15" s="126" t="str">
        <f>'Chart of Accounts'!B10</f>
        <v>Income 5</v>
      </c>
      <c r="D15" s="127"/>
      <c r="E15" s="128">
        <f>'GL-NOV'!E51-'GL-NOV'!D51</f>
        <v>0</v>
      </c>
      <c r="F15" s="127"/>
      <c r="G15" s="82"/>
    </row>
    <row r="16" spans="1:7" ht="14.25" x14ac:dyDescent="0.2">
      <c r="A16" s="67"/>
      <c r="B16" s="126">
        <f>'Chart of Accounts'!A11</f>
        <v>4006</v>
      </c>
      <c r="C16" s="126" t="str">
        <f>'Chart of Accounts'!B11</f>
        <v>Income 6</v>
      </c>
      <c r="D16" s="127"/>
      <c r="E16" s="128">
        <f>'GL-NOV'!E60-'GL-NOV'!D60</f>
        <v>0</v>
      </c>
      <c r="F16" s="127"/>
      <c r="G16" s="82"/>
    </row>
    <row r="17" spans="1:7" ht="14.25" x14ac:dyDescent="0.2">
      <c r="A17" s="67"/>
      <c r="B17" s="126">
        <f>'Chart of Accounts'!A12</f>
        <v>4007</v>
      </c>
      <c r="C17" s="126" t="str">
        <f>'Chart of Accounts'!B12</f>
        <v>Income 7</v>
      </c>
      <c r="D17" s="127"/>
      <c r="E17" s="128">
        <f>'GL-NOV'!E69-'GL-NOV'!D69</f>
        <v>0</v>
      </c>
      <c r="F17" s="127"/>
      <c r="G17" s="82"/>
    </row>
    <row r="18" spans="1:7" ht="14.25" x14ac:dyDescent="0.2">
      <c r="A18" s="67"/>
      <c r="B18" s="126">
        <f>'Chart of Accounts'!A13</f>
        <v>4008</v>
      </c>
      <c r="C18" s="126" t="str">
        <f>'Chart of Accounts'!B13</f>
        <v>Income 8</v>
      </c>
      <c r="D18" s="127"/>
      <c r="E18" s="128">
        <f>'GL-NOV'!E78-'GL-NOV'!D78</f>
        <v>0</v>
      </c>
      <c r="F18" s="127"/>
      <c r="G18" s="82"/>
    </row>
    <row r="19" spans="1:7" ht="14.25" x14ac:dyDescent="0.2">
      <c r="A19" s="67"/>
      <c r="B19" s="126">
        <f>'Chart of Accounts'!A14</f>
        <v>4009</v>
      </c>
      <c r="C19" s="126" t="str">
        <f>'Chart of Accounts'!B14</f>
        <v>Income 9</v>
      </c>
      <c r="D19" s="127"/>
      <c r="E19" s="128">
        <f>'GL-NOV'!E87-'GL-NOV'!D87</f>
        <v>0</v>
      </c>
      <c r="F19" s="127"/>
      <c r="G19" s="82"/>
    </row>
    <row r="20" spans="1:7" ht="15.75" x14ac:dyDescent="0.25">
      <c r="A20" s="67"/>
      <c r="B20" s="129"/>
      <c r="C20" s="130" t="s">
        <v>6</v>
      </c>
      <c r="D20" s="131"/>
      <c r="E20" s="132"/>
      <c r="F20" s="129"/>
      <c r="G20" s="133">
        <f>SUM(E11:E19)</f>
        <v>0</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'GL-NOV'!D97-'GL-NOV'!E97</f>
        <v>0</v>
      </c>
      <c r="F23" s="124"/>
      <c r="G23" s="136"/>
    </row>
    <row r="24" spans="1:7" ht="14.25" x14ac:dyDescent="0.2">
      <c r="A24" s="67"/>
      <c r="B24" s="127">
        <f>'Chart of Accounts'!A19</f>
        <v>5002</v>
      </c>
      <c r="C24" s="127" t="str">
        <f>'Chart of Accounts'!B19</f>
        <v>International Dues</v>
      </c>
      <c r="D24" s="137"/>
      <c r="E24" s="128">
        <f>'GL-NOV'!D106-'GL-NOV'!E106</f>
        <v>0</v>
      </c>
      <c r="F24" s="124"/>
      <c r="G24" s="136"/>
    </row>
    <row r="25" spans="1:7" ht="14.25" x14ac:dyDescent="0.2">
      <c r="A25" s="67"/>
      <c r="B25" s="127">
        <f>'Chart of Accounts'!A20</f>
        <v>5003</v>
      </c>
      <c r="C25" s="127" t="str">
        <f>'Chart of Accounts'!B20</f>
        <v>Web Site</v>
      </c>
      <c r="D25" s="137"/>
      <c r="E25" s="128">
        <f>'GL-NOV'!D115-'GL-NOV'!E115</f>
        <v>0</v>
      </c>
      <c r="F25" s="124"/>
      <c r="G25" s="136"/>
    </row>
    <row r="26" spans="1:7" ht="14.25" x14ac:dyDescent="0.2">
      <c r="A26" s="67"/>
      <c r="B26" s="127">
        <f>'Chart of Accounts'!A21</f>
        <v>5004</v>
      </c>
      <c r="C26" s="127" t="str">
        <f>'Chart of Accounts'!B21</f>
        <v>P.O. Box</v>
      </c>
      <c r="D26" s="137"/>
      <c r="E26" s="128">
        <f>'GL-NOV'!D124-'GL-NOV'!E124</f>
        <v>0</v>
      </c>
      <c r="F26" s="124"/>
      <c r="G26" s="136"/>
    </row>
    <row r="27" spans="1:7" ht="14.25" x14ac:dyDescent="0.2">
      <c r="A27" s="67"/>
      <c r="B27" s="127">
        <f>'Chart of Accounts'!A22</f>
        <v>5005</v>
      </c>
      <c r="C27" s="127" t="str">
        <f>'Chart of Accounts'!B22</f>
        <v>Charitable Giving</v>
      </c>
      <c r="D27" s="137"/>
      <c r="E27" s="128">
        <f>'GL-NOV'!D133-'GL-NOV'!E133</f>
        <v>0</v>
      </c>
      <c r="F27" s="124"/>
      <c r="G27" s="136"/>
    </row>
    <row r="28" spans="1:7" ht="14.25" x14ac:dyDescent="0.2">
      <c r="A28" s="67"/>
      <c r="B28" s="127">
        <f>'Chart of Accounts'!A23</f>
        <v>5006</v>
      </c>
      <c r="C28" s="127" t="str">
        <f>'Chart of Accounts'!B23</f>
        <v>Run Expenses</v>
      </c>
      <c r="D28" s="137"/>
      <c r="E28" s="128">
        <f>'GL-NOV'!D142-'GL-NOV'!E142</f>
        <v>0</v>
      </c>
      <c r="F28" s="124"/>
      <c r="G28" s="136"/>
    </row>
    <row r="29" spans="1:7" ht="14.25" x14ac:dyDescent="0.2">
      <c r="A29" s="67"/>
      <c r="B29" s="127">
        <f>'Chart of Accounts'!A24</f>
        <v>5007</v>
      </c>
      <c r="C29" s="127" t="str">
        <f>'Chart of Accounts'!B24</f>
        <v>Shane Smith</v>
      </c>
      <c r="D29" s="137"/>
      <c r="E29" s="128">
        <f>'GL-NOV'!D151-'GL-NOV'!E151</f>
        <v>0</v>
      </c>
      <c r="F29" s="124"/>
      <c r="G29" s="136"/>
    </row>
    <row r="30" spans="1:7" ht="14.25" x14ac:dyDescent="0.2">
      <c r="A30" s="67"/>
      <c r="B30" s="127">
        <f>'Chart of Accounts'!A25</f>
        <v>5008</v>
      </c>
      <c r="C30" s="127" t="str">
        <f>'Chart of Accounts'!B25</f>
        <v>Chapter Party</v>
      </c>
      <c r="D30" s="137"/>
      <c r="E30" s="128">
        <f>'GL-NOV'!D160-'GL-NOV'!E160</f>
        <v>0</v>
      </c>
      <c r="F30" s="124"/>
      <c r="G30" s="136"/>
    </row>
    <row r="31" spans="1:7" ht="14.25" x14ac:dyDescent="0.2">
      <c r="A31" s="67"/>
      <c r="B31" s="127">
        <f>'Chart of Accounts'!A26</f>
        <v>5009</v>
      </c>
      <c r="C31" s="127" t="str">
        <f>'Chart of Accounts'!B26</f>
        <v>NY State Party</v>
      </c>
      <c r="D31" s="137"/>
      <c r="E31" s="128">
        <f>'GL-NOV'!D169-'GL-NOV'!E169</f>
        <v>0</v>
      </c>
      <c r="F31" s="124"/>
      <c r="G31" s="136"/>
    </row>
    <row r="32" spans="1:7" ht="14.25" x14ac:dyDescent="0.2">
      <c r="A32" s="67"/>
      <c r="B32" s="127">
        <f>'Chart of Accounts'!A28</f>
        <v>5010</v>
      </c>
      <c r="C32" s="127" t="str">
        <f>'Chart of Accounts'!B28</f>
        <v>Expense 10</v>
      </c>
      <c r="D32" s="137"/>
      <c r="E32" s="128">
        <f>'GL-NOV'!D178-'GL-NOV'!E178</f>
        <v>0</v>
      </c>
      <c r="F32" s="124"/>
      <c r="G32" s="136"/>
    </row>
    <row r="33" spans="1:7" ht="14.25" x14ac:dyDescent="0.2">
      <c r="A33" s="67"/>
      <c r="B33" s="127">
        <f>'Chart of Accounts'!A29</f>
        <v>5011</v>
      </c>
      <c r="C33" s="127" t="str">
        <f>'Chart of Accounts'!B29</f>
        <v>Expense 11</v>
      </c>
      <c r="D33" s="137"/>
      <c r="E33" s="128">
        <f>'GL-NOV'!D187-'GL-NOV'!E187</f>
        <v>0</v>
      </c>
      <c r="F33" s="124"/>
      <c r="G33" s="136"/>
    </row>
    <row r="34" spans="1:7" ht="14.25" x14ac:dyDescent="0.2">
      <c r="A34" s="67"/>
      <c r="B34" s="127">
        <f>'Chart of Accounts'!A30</f>
        <v>5012</v>
      </c>
      <c r="C34" s="127" t="str">
        <f>'Chart of Accounts'!B30</f>
        <v>Expense 12</v>
      </c>
      <c r="D34" s="137"/>
      <c r="E34" s="128">
        <f>'GL-NOV'!D196-'GL-NOV'!E196</f>
        <v>0</v>
      </c>
      <c r="F34" s="124"/>
      <c r="G34" s="136"/>
    </row>
    <row r="35" spans="1:7" ht="14.25" x14ac:dyDescent="0.2">
      <c r="A35" s="67"/>
      <c r="B35" s="127">
        <f>'Chart of Accounts'!A31</f>
        <v>5013</v>
      </c>
      <c r="C35" s="127" t="str">
        <f>'Chart of Accounts'!B31</f>
        <v>Expense 13</v>
      </c>
      <c r="D35" s="137"/>
      <c r="E35" s="128">
        <f>'GL-NOV'!D205-'GL-NOV'!E205</f>
        <v>0</v>
      </c>
      <c r="F35" s="124"/>
      <c r="G35" s="136"/>
    </row>
    <row r="36" spans="1:7" ht="14.25" x14ac:dyDescent="0.2">
      <c r="A36" s="67"/>
      <c r="B36" s="127">
        <f>'Chart of Accounts'!A33</f>
        <v>5014</v>
      </c>
      <c r="C36" s="127" t="str">
        <f>'Chart of Accounts'!B33</f>
        <v>Expense 14</v>
      </c>
      <c r="D36" s="137"/>
      <c r="E36" s="128">
        <f>'GL-NOV'!D214-'GL-NOV'!E214</f>
        <v>0</v>
      </c>
      <c r="F36" s="124"/>
      <c r="G36" s="136"/>
    </row>
    <row r="37" spans="1:7" ht="14.25" x14ac:dyDescent="0.2">
      <c r="A37" s="67"/>
      <c r="B37" s="127">
        <f>'Chart of Accounts'!A34</f>
        <v>5015</v>
      </c>
      <c r="C37" s="127" t="str">
        <f>'Chart of Accounts'!B34</f>
        <v>Expense 15</v>
      </c>
      <c r="D37" s="137"/>
      <c r="E37" s="128">
        <f>'GL-NOV'!D223-'GL-NOV'!E223</f>
        <v>0</v>
      </c>
      <c r="F37" s="124"/>
      <c r="G37" s="136"/>
    </row>
    <row r="38" spans="1:7" ht="14.25" x14ac:dyDescent="0.2">
      <c r="A38" s="67"/>
      <c r="B38" s="127">
        <f>'Chart of Accounts'!A35</f>
        <v>5016</v>
      </c>
      <c r="C38" s="127" t="str">
        <f>'Chart of Accounts'!B35</f>
        <v>Expense 16</v>
      </c>
      <c r="D38" s="137"/>
      <c r="E38" s="128">
        <f>'GL-NOV'!D232-'GL-NOV'!E232</f>
        <v>0</v>
      </c>
      <c r="F38" s="124"/>
      <c r="G38" s="136"/>
    </row>
    <row r="39" spans="1:7" ht="14.25" x14ac:dyDescent="0.2">
      <c r="A39" s="67"/>
      <c r="B39" s="127">
        <f>'Chart of Accounts'!A36</f>
        <v>5017</v>
      </c>
      <c r="C39" s="127" t="str">
        <f>'Chart of Accounts'!B36</f>
        <v>Expense 17</v>
      </c>
      <c r="D39" s="137"/>
      <c r="E39" s="128">
        <f>'GL-NOV'!D241-'GL-NOV'!E241</f>
        <v>0</v>
      </c>
      <c r="F39" s="124"/>
      <c r="G39" s="136"/>
    </row>
    <row r="40" spans="1:7" ht="14.25" x14ac:dyDescent="0.2">
      <c r="A40" s="67"/>
      <c r="B40" s="127">
        <f>'Chart of Accounts'!A38</f>
        <v>5018</v>
      </c>
      <c r="C40" s="127" t="str">
        <f>'Chart of Accounts'!B38</f>
        <v>Expense 18</v>
      </c>
      <c r="D40" s="137"/>
      <c r="E40" s="128">
        <f>'GL-NOV'!D250-'GL-NOV'!E250</f>
        <v>0</v>
      </c>
      <c r="F40" s="124"/>
      <c r="G40" s="136"/>
    </row>
    <row r="41" spans="1:7" ht="14.25" x14ac:dyDescent="0.2">
      <c r="A41" s="67"/>
      <c r="B41" s="127">
        <f>'Chart of Accounts'!A39</f>
        <v>5019</v>
      </c>
      <c r="C41" s="127" t="str">
        <f>'Chart of Accounts'!B39</f>
        <v>Expense 19</v>
      </c>
      <c r="D41" s="137"/>
      <c r="E41" s="128">
        <f>'GL-NOV'!D259-'GL-NOV'!E259</f>
        <v>0</v>
      </c>
      <c r="F41" s="124"/>
      <c r="G41" s="136"/>
    </row>
    <row r="42" spans="1:7" ht="14.25" x14ac:dyDescent="0.2">
      <c r="A42" s="67"/>
      <c r="B42" s="127">
        <f>'Chart of Accounts'!A40</f>
        <v>5020</v>
      </c>
      <c r="C42" s="127" t="str">
        <f>'Chart of Accounts'!B40</f>
        <v>Expense 20</v>
      </c>
      <c r="D42" s="137"/>
      <c r="E42" s="128">
        <f>'GL-NOV'!D268-'GL-NOV'!E268</f>
        <v>0</v>
      </c>
      <c r="F42" s="124"/>
      <c r="G42" s="136"/>
    </row>
    <row r="43" spans="1:7" ht="14.25" x14ac:dyDescent="0.2">
      <c r="A43" s="67"/>
      <c r="B43" s="127">
        <f>'Chart of Accounts'!A41</f>
        <v>5021</v>
      </c>
      <c r="C43" s="127" t="str">
        <f>'Chart of Accounts'!B41</f>
        <v>Expense 21</v>
      </c>
      <c r="D43" s="137"/>
      <c r="E43" s="128">
        <f>'GL-NOV'!D277-'GL-NOV'!E277</f>
        <v>0</v>
      </c>
      <c r="F43" s="124"/>
      <c r="G43" s="136"/>
    </row>
    <row r="44" spans="1:7" ht="14.25" x14ac:dyDescent="0.2">
      <c r="A44" s="67"/>
      <c r="B44" s="127">
        <f>'Chart of Accounts'!A42</f>
        <v>5022</v>
      </c>
      <c r="C44" s="127" t="str">
        <f>'Chart of Accounts'!B42</f>
        <v>Expense 22</v>
      </c>
      <c r="D44" s="137"/>
      <c r="E44" s="128">
        <f>'GL-NOV'!D286-'GL-NOV'!E286</f>
        <v>0</v>
      </c>
      <c r="F44" s="124"/>
      <c r="G44" s="136"/>
    </row>
    <row r="45" spans="1:7" ht="14.25" x14ac:dyDescent="0.2">
      <c r="A45" s="67"/>
      <c r="B45" s="127">
        <f>'Chart of Accounts'!A43</f>
        <v>5023</v>
      </c>
      <c r="C45" s="127" t="str">
        <f>'Chart of Accounts'!B43</f>
        <v>Expense 23</v>
      </c>
      <c r="D45" s="137"/>
      <c r="E45" s="128">
        <f>'GL-NOV'!D295-'GL-NOV'!E295</f>
        <v>0</v>
      </c>
      <c r="F45" s="124"/>
      <c r="G45" s="136"/>
    </row>
    <row r="46" spans="1:7" ht="14.25" x14ac:dyDescent="0.2">
      <c r="A46" s="67"/>
      <c r="B46" s="127">
        <f>'Chart of Accounts'!A44</f>
        <v>5024</v>
      </c>
      <c r="C46" s="127" t="str">
        <f>'Chart of Accounts'!B44</f>
        <v>Expense 24</v>
      </c>
      <c r="D46" s="137"/>
      <c r="E46" s="128">
        <f>'GL-NOV'!D304-'GL-NOV'!E304</f>
        <v>0</v>
      </c>
      <c r="F46" s="124"/>
      <c r="G46" s="136"/>
    </row>
    <row r="47" spans="1:7" ht="14.25" x14ac:dyDescent="0.2">
      <c r="A47" s="67"/>
      <c r="B47" s="127">
        <f>'Chart of Accounts'!A45</f>
        <v>5025</v>
      </c>
      <c r="C47" s="127" t="str">
        <f>'Chart of Accounts'!B45</f>
        <v>Expense 25</v>
      </c>
      <c r="D47" s="137"/>
      <c r="E47" s="128">
        <f>'GL-NOV'!D313-'GL-NOV'!E313</f>
        <v>0</v>
      </c>
      <c r="F47" s="124"/>
      <c r="G47" s="136"/>
    </row>
    <row r="48" spans="1:7" ht="14.25" x14ac:dyDescent="0.2">
      <c r="A48" s="67"/>
      <c r="B48" s="127">
        <f>'Chart of Accounts'!A46</f>
        <v>5026</v>
      </c>
      <c r="C48" s="127" t="str">
        <f>'Chart of Accounts'!B46</f>
        <v>Expense 26</v>
      </c>
      <c r="D48" s="137"/>
      <c r="E48" s="128">
        <f>'GL-NOV'!D329-'GL-NOV'!E329</f>
        <v>0</v>
      </c>
      <c r="F48" s="124"/>
      <c r="G48" s="136"/>
    </row>
    <row r="49" spans="1:7" ht="14.25" x14ac:dyDescent="0.2">
      <c r="A49" s="67"/>
      <c r="B49" s="127">
        <f>'Chart of Accounts'!A47</f>
        <v>5027</v>
      </c>
      <c r="C49" s="127" t="str">
        <f>'Chart of Accounts'!B47</f>
        <v>Expense 27</v>
      </c>
      <c r="D49" s="137"/>
      <c r="E49" s="128">
        <f>'GL-NOV'!D338-'GL-NOV'!E338</f>
        <v>0</v>
      </c>
      <c r="F49" s="124"/>
      <c r="G49" s="136"/>
    </row>
    <row r="50" spans="1:7" ht="14.25" x14ac:dyDescent="0.2">
      <c r="A50" s="67"/>
      <c r="B50" s="127">
        <f>'Chart of Accounts'!A48</f>
        <v>5028</v>
      </c>
      <c r="C50" s="127" t="str">
        <f>'Chart of Accounts'!B48</f>
        <v>Expense 28</v>
      </c>
      <c r="D50" s="137"/>
      <c r="E50" s="128">
        <f>'GL-NOV'!D347-'GL-NOV'!E347</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0</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C4"/>
  </mergeCells>
  <pageMargins left="0.75" right="0.75" top="1" bottom="1" header="0.5" footer="0.5"/>
  <pageSetup scale="78"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tabColor rgb="FFFF0000"/>
    <pageSetUpPr fitToPage="1"/>
  </sheetPr>
  <dimension ref="A1:G392"/>
  <sheetViews>
    <sheetView workbookViewId="0">
      <selection activeCell="L29" sqref="L29"/>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28</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'GL-NOV'!F353</f>
        <v>4946.6000000000004</v>
      </c>
    </row>
    <row r="10" spans="1:6" x14ac:dyDescent="0.2">
      <c r="A10" s="181"/>
      <c r="B10" s="182"/>
      <c r="C10" s="183"/>
      <c r="D10" s="184"/>
      <c r="E10" s="185"/>
      <c r="F10" s="152">
        <f>E10-D10+F9</f>
        <v>4946.6000000000004</v>
      </c>
    </row>
    <row r="11" spans="1:6" x14ac:dyDescent="0.2">
      <c r="A11" s="181"/>
      <c r="B11" s="182"/>
      <c r="C11" s="183"/>
      <c r="D11" s="184"/>
      <c r="E11" s="185"/>
      <c r="F11" s="152">
        <f>E11-D11+F10</f>
        <v>4946.6000000000004</v>
      </c>
    </row>
    <row r="12" spans="1:6" x14ac:dyDescent="0.2">
      <c r="A12" s="181"/>
      <c r="B12" s="182"/>
      <c r="C12" s="183"/>
      <c r="D12" s="184"/>
      <c r="E12" s="185"/>
      <c r="F12" s="152">
        <f>E12-D12+F11</f>
        <v>4946.6000000000004</v>
      </c>
    </row>
    <row r="13" spans="1:6" x14ac:dyDescent="0.2">
      <c r="A13" s="181"/>
      <c r="B13" s="186"/>
      <c r="C13" s="183"/>
      <c r="D13" s="184"/>
      <c r="E13" s="185"/>
      <c r="F13" s="152">
        <f>E13-D13+F12</f>
        <v>4946.6000000000004</v>
      </c>
    </row>
    <row r="14" spans="1:6" x14ac:dyDescent="0.2">
      <c r="A14" s="181"/>
      <c r="B14" s="187"/>
      <c r="C14" s="183"/>
      <c r="D14" s="184"/>
      <c r="E14" s="185"/>
      <c r="F14" s="152">
        <f>E14-D14+F13</f>
        <v>4946.6000000000004</v>
      </c>
    </row>
    <row r="15" spans="1:6" ht="14.25" x14ac:dyDescent="0.2">
      <c r="A15" s="29"/>
      <c r="B15" s="30" t="s">
        <v>9</v>
      </c>
      <c r="C15" s="31"/>
      <c r="D15" s="153">
        <f>SUM(D10:D14)</f>
        <v>0</v>
      </c>
      <c r="E15" s="154">
        <f>SUM(E10:E14)</f>
        <v>0</v>
      </c>
      <c r="F15" s="155"/>
    </row>
    <row r="16" spans="1:6"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f>F14</f>
        <v>4946.6000000000004</v>
      </c>
    </row>
    <row r="20" spans="1:6" x14ac:dyDescent="0.2">
      <c r="A20" s="181"/>
      <c r="B20" s="187"/>
      <c r="C20" s="183"/>
      <c r="D20" s="184"/>
      <c r="E20" s="185"/>
      <c r="F20" s="152">
        <f>E20-D20+F19</f>
        <v>4946.6000000000004</v>
      </c>
    </row>
    <row r="21" spans="1:6" x14ac:dyDescent="0.2">
      <c r="A21" s="181"/>
      <c r="B21" s="187"/>
      <c r="C21" s="183"/>
      <c r="D21" s="184"/>
      <c r="E21" s="185"/>
      <c r="F21" s="152">
        <f>E21-D21+F20</f>
        <v>4946.6000000000004</v>
      </c>
    </row>
    <row r="22" spans="1:6" x14ac:dyDescent="0.2">
      <c r="A22" s="181"/>
      <c r="B22" s="187"/>
      <c r="C22" s="183"/>
      <c r="D22" s="184"/>
      <c r="E22" s="185"/>
      <c r="F22" s="152">
        <f>E22-D22+F21</f>
        <v>4946.6000000000004</v>
      </c>
    </row>
    <row r="23" spans="1:6" x14ac:dyDescent="0.2">
      <c r="A23" s="181"/>
      <c r="B23" s="187"/>
      <c r="C23" s="183"/>
      <c r="D23" s="184"/>
      <c r="E23" s="185"/>
      <c r="F23" s="152">
        <f>E23-D23+F22</f>
        <v>4946.6000000000004</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4946.6000000000004</v>
      </c>
    </row>
    <row r="29" spans="1:6" x14ac:dyDescent="0.2">
      <c r="A29" s="181"/>
      <c r="B29" s="187"/>
      <c r="C29" s="183"/>
      <c r="D29" s="184"/>
      <c r="E29" s="185"/>
      <c r="F29" s="152">
        <f>E29-D29+F28</f>
        <v>4946.6000000000004</v>
      </c>
    </row>
    <row r="30" spans="1:6" x14ac:dyDescent="0.2">
      <c r="A30" s="181"/>
      <c r="B30" s="187"/>
      <c r="C30" s="183"/>
      <c r="D30" s="184"/>
      <c r="E30" s="185"/>
      <c r="F30" s="152">
        <f>E30-D30+F29</f>
        <v>4946.6000000000004</v>
      </c>
    </row>
    <row r="31" spans="1:6" x14ac:dyDescent="0.2">
      <c r="A31" s="181"/>
      <c r="B31" s="187"/>
      <c r="C31" s="183"/>
      <c r="D31" s="184"/>
      <c r="E31" s="185"/>
      <c r="F31" s="152">
        <f>E31-D31+F30</f>
        <v>4946.6000000000004</v>
      </c>
    </row>
    <row r="32" spans="1:6" x14ac:dyDescent="0.2">
      <c r="A32" s="181"/>
      <c r="B32" s="187"/>
      <c r="C32" s="183"/>
      <c r="D32" s="184"/>
      <c r="E32" s="185"/>
      <c r="F32" s="152">
        <f>E32-D32+F31</f>
        <v>4946.6000000000004</v>
      </c>
    </row>
    <row r="33" spans="1:7" x14ac:dyDescent="0.2">
      <c r="A33" s="92"/>
      <c r="B33" s="30" t="s">
        <v>9</v>
      </c>
      <c r="C33" s="31"/>
      <c r="D33" s="153">
        <f>SUM(D29:D32)</f>
        <v>0</v>
      </c>
      <c r="E33" s="154">
        <f>SUM(E29:E32)</f>
        <v>0</v>
      </c>
      <c r="F33" s="152"/>
    </row>
    <row r="34" spans="1:7" s="1" customFormat="1" ht="15.75" x14ac:dyDescent="0.25">
      <c r="A34" s="75"/>
      <c r="B34" s="32"/>
      <c r="C34" s="8"/>
      <c r="D34" s="156"/>
      <c r="E34" s="157"/>
      <c r="F34" s="157"/>
      <c r="G34" s="4"/>
    </row>
    <row r="35" spans="1:7" s="1" customFormat="1" ht="15.75" x14ac:dyDescent="0.25">
      <c r="A35" s="75"/>
      <c r="B35" s="32"/>
      <c r="C35" s="8"/>
      <c r="D35" s="156"/>
      <c r="E35" s="157"/>
      <c r="F35" s="157"/>
      <c r="G35" s="4"/>
    </row>
    <row r="36" spans="1:7" ht="18" customHeight="1" x14ac:dyDescent="0.25">
      <c r="A36" s="90">
        <f>'Chart of Accounts'!A9</f>
        <v>4004</v>
      </c>
      <c r="B36" s="90" t="str">
        <f>'Chart of Accounts'!B9</f>
        <v>Income 4</v>
      </c>
      <c r="C36" s="8"/>
      <c r="D36" s="158"/>
      <c r="E36" s="159"/>
      <c r="F36" s="160"/>
    </row>
    <row r="37" spans="1:7" ht="14.25" x14ac:dyDescent="0.2">
      <c r="A37" s="93"/>
      <c r="B37" s="74" t="s">
        <v>8</v>
      </c>
      <c r="C37" s="22"/>
      <c r="D37" s="161"/>
      <c r="E37" s="162"/>
      <c r="F37" s="163">
        <f>F32</f>
        <v>4946.6000000000004</v>
      </c>
    </row>
    <row r="38" spans="1:7" x14ac:dyDescent="0.2">
      <c r="A38" s="181"/>
      <c r="B38" s="187"/>
      <c r="C38" s="183"/>
      <c r="D38" s="184"/>
      <c r="E38" s="185"/>
      <c r="F38" s="152">
        <f>E38-D38+F37</f>
        <v>4946.6000000000004</v>
      </c>
    </row>
    <row r="39" spans="1:7" x14ac:dyDescent="0.2">
      <c r="A39" s="181"/>
      <c r="B39" s="187"/>
      <c r="C39" s="183"/>
      <c r="D39" s="184"/>
      <c r="E39" s="185"/>
      <c r="F39" s="152">
        <f>E39-D39+F38</f>
        <v>4946.6000000000004</v>
      </c>
    </row>
    <row r="40" spans="1:7" x14ac:dyDescent="0.2">
      <c r="A40" s="181"/>
      <c r="B40" s="187"/>
      <c r="C40" s="183"/>
      <c r="D40" s="184"/>
      <c r="E40" s="185"/>
      <c r="F40" s="152">
        <f>E40-D40+F39</f>
        <v>4946.6000000000004</v>
      </c>
    </row>
    <row r="41" spans="1:7" x14ac:dyDescent="0.2">
      <c r="A41" s="181"/>
      <c r="B41" s="187"/>
      <c r="C41" s="183"/>
      <c r="D41" s="184"/>
      <c r="E41" s="185"/>
      <c r="F41" s="152">
        <f>E41-D41+F40</f>
        <v>4946.6000000000004</v>
      </c>
    </row>
    <row r="42" spans="1:7" x14ac:dyDescent="0.2">
      <c r="A42" s="92"/>
      <c r="B42" s="30" t="s">
        <v>9</v>
      </c>
      <c r="C42" s="31"/>
      <c r="D42" s="153">
        <f>SUM(D38:D41)</f>
        <v>0</v>
      </c>
      <c r="E42" s="154">
        <f>SUM(E38:E41)</f>
        <v>0</v>
      </c>
      <c r="F42" s="152"/>
    </row>
    <row r="43" spans="1:7" s="1" customFormat="1" ht="15.75" x14ac:dyDescent="0.25">
      <c r="A43" s="75"/>
      <c r="B43" s="32"/>
      <c r="C43" s="8"/>
      <c r="D43" s="156"/>
      <c r="E43" s="157"/>
      <c r="F43" s="157"/>
      <c r="G43" s="4"/>
    </row>
    <row r="44" spans="1:7" s="1" customFormat="1" ht="15.75" x14ac:dyDescent="0.25">
      <c r="A44" s="75"/>
      <c r="B44" s="32"/>
      <c r="C44" s="8"/>
      <c r="D44" s="156"/>
      <c r="E44" s="157"/>
      <c r="F44" s="157"/>
      <c r="G44" s="4"/>
    </row>
    <row r="45" spans="1:7" ht="18" customHeight="1" x14ac:dyDescent="0.25">
      <c r="A45" s="90">
        <f>'Chart of Accounts'!A10</f>
        <v>4005</v>
      </c>
      <c r="B45" s="90" t="str">
        <f>'Chart of Accounts'!B10</f>
        <v>Income 5</v>
      </c>
      <c r="C45" s="8"/>
      <c r="D45" s="156"/>
      <c r="E45" s="157"/>
      <c r="F45" s="160"/>
    </row>
    <row r="46" spans="1:7" ht="18" customHeight="1" x14ac:dyDescent="0.2">
      <c r="A46" s="91"/>
      <c r="B46" s="74" t="s">
        <v>8</v>
      </c>
      <c r="C46" s="22"/>
      <c r="D46" s="161"/>
      <c r="E46" s="162"/>
      <c r="F46" s="163">
        <f>F41</f>
        <v>4946.6000000000004</v>
      </c>
    </row>
    <row r="47" spans="1:7" ht="12.75" customHeight="1" x14ac:dyDescent="0.2">
      <c r="A47" s="181"/>
      <c r="B47" s="187"/>
      <c r="C47" s="183"/>
      <c r="D47" s="184"/>
      <c r="E47" s="188"/>
      <c r="F47" s="152">
        <f>E47-D47+F46</f>
        <v>4946.6000000000004</v>
      </c>
    </row>
    <row r="48" spans="1:7" ht="12.75" customHeight="1" x14ac:dyDescent="0.2">
      <c r="A48" s="181"/>
      <c r="B48" s="187"/>
      <c r="C48" s="183"/>
      <c r="D48" s="184"/>
      <c r="E48" s="188"/>
      <c r="F48" s="152">
        <f>E48-D48+F47</f>
        <v>4946.6000000000004</v>
      </c>
    </row>
    <row r="49" spans="1:7" ht="12.75" customHeight="1" x14ac:dyDescent="0.2">
      <c r="A49" s="181"/>
      <c r="B49" s="187"/>
      <c r="C49" s="183"/>
      <c r="D49" s="184"/>
      <c r="E49" s="185"/>
      <c r="F49" s="152">
        <f>E49-D49+F48</f>
        <v>4946.6000000000004</v>
      </c>
    </row>
    <row r="50" spans="1:7" x14ac:dyDescent="0.2">
      <c r="A50" s="181"/>
      <c r="B50" s="187"/>
      <c r="C50" s="183"/>
      <c r="D50" s="184"/>
      <c r="E50" s="185"/>
      <c r="F50" s="152">
        <f>E50-D50+F49</f>
        <v>4946.6000000000004</v>
      </c>
    </row>
    <row r="51" spans="1:7" x14ac:dyDescent="0.2">
      <c r="A51" s="80"/>
      <c r="B51" s="30" t="s">
        <v>9</v>
      </c>
      <c r="C51" s="31"/>
      <c r="D51" s="153">
        <f>SUM(D47:D50)</f>
        <v>0</v>
      </c>
      <c r="E51" s="154">
        <f>SUM(E47:E50)</f>
        <v>0</v>
      </c>
      <c r="F51" s="152"/>
    </row>
    <row r="52" spans="1:7" s="1" customFormat="1" ht="15.75" x14ac:dyDescent="0.25">
      <c r="A52" s="75"/>
      <c r="B52" s="32"/>
      <c r="C52" s="8"/>
      <c r="D52" s="156"/>
      <c r="E52" s="157"/>
      <c r="F52" s="157"/>
      <c r="G52" s="4"/>
    </row>
    <row r="53" spans="1:7" s="1" customFormat="1" ht="15.75" x14ac:dyDescent="0.25">
      <c r="A53" s="75"/>
      <c r="B53" s="32"/>
      <c r="C53" s="8"/>
      <c r="D53" s="156"/>
      <c r="E53" s="157"/>
      <c r="F53" s="157"/>
      <c r="G53" s="4"/>
    </row>
    <row r="54" spans="1:7" ht="18" customHeight="1" x14ac:dyDescent="0.25">
      <c r="A54" s="90">
        <f>'Chart of Accounts'!A11</f>
        <v>4006</v>
      </c>
      <c r="B54" s="90" t="str">
        <f>'Chart of Accounts'!B11</f>
        <v>Income 6</v>
      </c>
      <c r="C54" s="8"/>
      <c r="D54" s="156"/>
      <c r="E54" s="157"/>
      <c r="F54" s="160"/>
    </row>
    <row r="55" spans="1:7" ht="18" customHeight="1" x14ac:dyDescent="0.2">
      <c r="A55" s="91"/>
      <c r="B55" s="74" t="s">
        <v>8</v>
      </c>
      <c r="C55" s="22"/>
      <c r="D55" s="161"/>
      <c r="E55" s="162"/>
      <c r="F55" s="163">
        <f>F50</f>
        <v>4946.6000000000004</v>
      </c>
    </row>
    <row r="56" spans="1:7" ht="12.75" customHeight="1" x14ac:dyDescent="0.2">
      <c r="A56" s="181"/>
      <c r="B56" s="187"/>
      <c r="C56" s="183"/>
      <c r="D56" s="184"/>
      <c r="E56" s="188"/>
      <c r="F56" s="152">
        <f>E56-D56+F55</f>
        <v>4946.6000000000004</v>
      </c>
    </row>
    <row r="57" spans="1:7" ht="12.75" customHeight="1" x14ac:dyDescent="0.2">
      <c r="A57" s="181"/>
      <c r="B57" s="187"/>
      <c r="C57" s="183"/>
      <c r="D57" s="184"/>
      <c r="E57" s="188"/>
      <c r="F57" s="152">
        <f>E57-D57+F56</f>
        <v>4946.6000000000004</v>
      </c>
    </row>
    <row r="58" spans="1:7" x14ac:dyDescent="0.2">
      <c r="A58" s="181"/>
      <c r="B58" s="187"/>
      <c r="C58" s="183"/>
      <c r="D58" s="184"/>
      <c r="E58" s="185"/>
      <c r="F58" s="152">
        <f>E58-D58+F57</f>
        <v>4946.6000000000004</v>
      </c>
    </row>
    <row r="59" spans="1:7" x14ac:dyDescent="0.2">
      <c r="A59" s="181"/>
      <c r="B59" s="187"/>
      <c r="C59" s="183"/>
      <c r="D59" s="184"/>
      <c r="E59" s="185"/>
      <c r="F59" s="152">
        <f>E59-D59+F58</f>
        <v>4946.6000000000004</v>
      </c>
    </row>
    <row r="60" spans="1:7" x14ac:dyDescent="0.2">
      <c r="A60" s="92"/>
      <c r="B60" s="30" t="s">
        <v>9</v>
      </c>
      <c r="C60" s="31"/>
      <c r="D60" s="153">
        <f>SUM(D56:D59)</f>
        <v>0</v>
      </c>
      <c r="E60" s="154">
        <f>SUM(E56:E59)</f>
        <v>0</v>
      </c>
      <c r="F60" s="152"/>
    </row>
    <row r="61" spans="1:7" s="1" customFormat="1" ht="15.75" x14ac:dyDescent="0.25">
      <c r="A61" s="75"/>
      <c r="B61" s="32"/>
      <c r="C61" s="8"/>
      <c r="D61" s="156"/>
      <c r="E61" s="157"/>
      <c r="F61" s="157"/>
      <c r="G61" s="4"/>
    </row>
    <row r="62" spans="1:7" s="1" customFormat="1" ht="15.75" x14ac:dyDescent="0.25">
      <c r="A62" s="75"/>
      <c r="B62" s="32"/>
      <c r="C62" s="8"/>
      <c r="D62" s="156"/>
      <c r="E62" s="157"/>
      <c r="F62" s="157"/>
      <c r="G62" s="4"/>
    </row>
    <row r="63" spans="1:7" ht="18" customHeight="1" x14ac:dyDescent="0.25">
      <c r="A63" s="90">
        <f>'Chart of Accounts'!A12</f>
        <v>4007</v>
      </c>
      <c r="B63" s="90" t="str">
        <f>'Chart of Accounts'!B12</f>
        <v>Income 7</v>
      </c>
      <c r="C63" s="8"/>
      <c r="D63" s="156"/>
      <c r="E63" s="157"/>
      <c r="F63" s="160"/>
    </row>
    <row r="64" spans="1:7" s="1" customFormat="1" ht="18" customHeight="1" x14ac:dyDescent="0.2">
      <c r="A64" s="91"/>
      <c r="B64" s="74" t="s">
        <v>8</v>
      </c>
      <c r="C64" s="22"/>
      <c r="D64" s="161"/>
      <c r="E64" s="162"/>
      <c r="F64" s="163">
        <f>F59</f>
        <v>4946.6000000000004</v>
      </c>
      <c r="G64" s="4"/>
    </row>
    <row r="65" spans="1:7" s="1" customFormat="1" ht="12.75" customHeight="1" x14ac:dyDescent="0.2">
      <c r="A65" s="181"/>
      <c r="B65" s="187"/>
      <c r="C65" s="183"/>
      <c r="D65" s="184"/>
      <c r="E65" s="188"/>
      <c r="F65" s="152">
        <f>E65-D65+F64</f>
        <v>4946.6000000000004</v>
      </c>
      <c r="G65" s="4"/>
    </row>
    <row r="66" spans="1:7" s="1" customFormat="1" ht="12.75" customHeight="1" x14ac:dyDescent="0.2">
      <c r="A66" s="181"/>
      <c r="B66" s="187"/>
      <c r="C66" s="183"/>
      <c r="D66" s="184"/>
      <c r="E66" s="188"/>
      <c r="F66" s="152">
        <f>E66-D66+F65</f>
        <v>4946.6000000000004</v>
      </c>
      <c r="G66" s="4"/>
    </row>
    <row r="67" spans="1:7" x14ac:dyDescent="0.2">
      <c r="A67" s="181"/>
      <c r="B67" s="187"/>
      <c r="C67" s="183"/>
      <c r="D67" s="184"/>
      <c r="E67" s="185"/>
      <c r="F67" s="152">
        <f>E67-D67+F66</f>
        <v>4946.6000000000004</v>
      </c>
    </row>
    <row r="68" spans="1:7" x14ac:dyDescent="0.2">
      <c r="A68" s="181"/>
      <c r="B68" s="187"/>
      <c r="C68" s="183"/>
      <c r="D68" s="184"/>
      <c r="E68" s="185"/>
      <c r="F68" s="152">
        <f>E68-D68+F67</f>
        <v>4946.6000000000004</v>
      </c>
    </row>
    <row r="69" spans="1:7" x14ac:dyDescent="0.2">
      <c r="A69" s="92"/>
      <c r="B69" s="30" t="s">
        <v>9</v>
      </c>
      <c r="C69" s="31"/>
      <c r="D69" s="153">
        <f>SUM(D65:D68)</f>
        <v>0</v>
      </c>
      <c r="E69" s="154">
        <f>SUM(E65:E68)</f>
        <v>0</v>
      </c>
      <c r="F69" s="152"/>
    </row>
    <row r="70" spans="1:7" s="1" customFormat="1" ht="15.75" x14ac:dyDescent="0.25">
      <c r="A70" s="75"/>
      <c r="B70" s="32"/>
      <c r="C70" s="26"/>
      <c r="D70" s="156"/>
      <c r="E70" s="157"/>
      <c r="F70" s="157"/>
      <c r="G70" s="4"/>
    </row>
    <row r="71" spans="1:7" s="1" customFormat="1" ht="15.75" x14ac:dyDescent="0.25">
      <c r="A71" s="75"/>
      <c r="B71" s="32"/>
      <c r="C71" s="26"/>
      <c r="D71" s="156"/>
      <c r="E71" s="157"/>
      <c r="F71" s="157"/>
      <c r="G71" s="4"/>
    </row>
    <row r="72" spans="1:7" ht="18" customHeight="1" x14ac:dyDescent="0.25">
      <c r="A72" s="90">
        <f>'Chart of Accounts'!A13</f>
        <v>4008</v>
      </c>
      <c r="B72" s="90" t="str">
        <f>'Chart of Accounts'!B13</f>
        <v>Income 8</v>
      </c>
      <c r="C72" s="8"/>
      <c r="D72" s="156"/>
      <c r="E72" s="157"/>
      <c r="F72" s="160"/>
    </row>
    <row r="73" spans="1:7" s="1" customFormat="1" ht="18" customHeight="1" x14ac:dyDescent="0.2">
      <c r="A73" s="91"/>
      <c r="B73" s="74" t="s">
        <v>8</v>
      </c>
      <c r="C73" s="22"/>
      <c r="D73" s="161"/>
      <c r="E73" s="162"/>
      <c r="F73" s="163">
        <f>F68</f>
        <v>4946.6000000000004</v>
      </c>
      <c r="G73" s="4"/>
    </row>
    <row r="74" spans="1:7" s="1" customFormat="1" ht="12.75" customHeight="1" x14ac:dyDescent="0.2">
      <c r="A74" s="181"/>
      <c r="B74" s="187"/>
      <c r="C74" s="183"/>
      <c r="D74" s="184"/>
      <c r="E74" s="188"/>
      <c r="F74" s="152">
        <f>E74-D74+F73</f>
        <v>4946.6000000000004</v>
      </c>
      <c r="G74" s="4"/>
    </row>
    <row r="75" spans="1:7" s="1" customFormat="1" ht="12.75" customHeight="1" x14ac:dyDescent="0.2">
      <c r="A75" s="181"/>
      <c r="B75" s="187"/>
      <c r="C75" s="183"/>
      <c r="D75" s="184"/>
      <c r="E75" s="188"/>
      <c r="F75" s="152">
        <f>E75-D75+F74</f>
        <v>4946.6000000000004</v>
      </c>
      <c r="G75" s="4"/>
    </row>
    <row r="76" spans="1:7" x14ac:dyDescent="0.2">
      <c r="A76" s="181"/>
      <c r="B76" s="187"/>
      <c r="C76" s="183"/>
      <c r="D76" s="184"/>
      <c r="E76" s="185"/>
      <c r="F76" s="152">
        <f>E76-D76+F75</f>
        <v>4946.6000000000004</v>
      </c>
    </row>
    <row r="77" spans="1:7" x14ac:dyDescent="0.2">
      <c r="A77" s="181"/>
      <c r="B77" s="187"/>
      <c r="C77" s="183"/>
      <c r="D77" s="184"/>
      <c r="E77" s="185"/>
      <c r="F77" s="152">
        <f>E77-D77+F76</f>
        <v>4946.6000000000004</v>
      </c>
    </row>
    <row r="78" spans="1:7" x14ac:dyDescent="0.2">
      <c r="A78" s="92"/>
      <c r="B78" s="30" t="s">
        <v>9</v>
      </c>
      <c r="C78" s="31"/>
      <c r="D78" s="153">
        <f>SUM(D74:D77)</f>
        <v>0</v>
      </c>
      <c r="E78" s="154">
        <f>SUM(E74:E77)</f>
        <v>0</v>
      </c>
      <c r="F78" s="152"/>
    </row>
    <row r="79" spans="1:7" s="1" customFormat="1" ht="15.75" x14ac:dyDescent="0.25">
      <c r="A79" s="75"/>
      <c r="B79" s="32"/>
      <c r="C79" s="26"/>
      <c r="D79" s="156"/>
      <c r="E79" s="157"/>
      <c r="F79" s="157"/>
      <c r="G79" s="4"/>
    </row>
    <row r="80" spans="1:7" s="1" customFormat="1" ht="15.75" x14ac:dyDescent="0.25">
      <c r="A80" s="87"/>
      <c r="B80" s="32"/>
      <c r="C80" s="26"/>
      <c r="D80" s="156"/>
      <c r="E80" s="157"/>
      <c r="F80" s="157"/>
      <c r="G80" s="4"/>
    </row>
    <row r="81" spans="1:7" s="1" customFormat="1" ht="15.75" x14ac:dyDescent="0.25">
      <c r="A81" s="90">
        <f>'Chart of Accounts'!A14</f>
        <v>4009</v>
      </c>
      <c r="B81" s="90" t="str">
        <f>'Chart of Accounts'!B14</f>
        <v>Income 9</v>
      </c>
      <c r="C81" s="8"/>
      <c r="D81" s="156"/>
      <c r="E81" s="157"/>
      <c r="F81" s="160"/>
      <c r="G81" s="4"/>
    </row>
    <row r="82" spans="1:7" s="1" customFormat="1" x14ac:dyDescent="0.2">
      <c r="A82" s="91"/>
      <c r="B82" s="74" t="s">
        <v>8</v>
      </c>
      <c r="C82" s="22"/>
      <c r="D82" s="161"/>
      <c r="E82" s="162"/>
      <c r="F82" s="163">
        <f>F77</f>
        <v>4946.6000000000004</v>
      </c>
      <c r="G82" s="4"/>
    </row>
    <row r="83" spans="1:7" s="1" customFormat="1" ht="12.75" customHeight="1" x14ac:dyDescent="0.2">
      <c r="A83" s="181"/>
      <c r="B83" s="187"/>
      <c r="C83" s="183"/>
      <c r="D83" s="184"/>
      <c r="E83" s="188"/>
      <c r="F83" s="152">
        <f>E83-D83+F82</f>
        <v>4946.6000000000004</v>
      </c>
      <c r="G83" s="4"/>
    </row>
    <row r="84" spans="1:7" s="1" customFormat="1" ht="12.75" customHeight="1" x14ac:dyDescent="0.2">
      <c r="A84" s="181"/>
      <c r="B84" s="187"/>
      <c r="C84" s="183"/>
      <c r="D84" s="184"/>
      <c r="E84" s="188"/>
      <c r="F84" s="152">
        <f>E84-D84+F83</f>
        <v>4946.6000000000004</v>
      </c>
      <c r="G84" s="4"/>
    </row>
    <row r="85" spans="1:7" s="1" customFormat="1" x14ac:dyDescent="0.2">
      <c r="A85" s="181"/>
      <c r="B85" s="187"/>
      <c r="C85" s="183"/>
      <c r="D85" s="184"/>
      <c r="E85" s="185"/>
      <c r="F85" s="152">
        <f>E85-D85+F84</f>
        <v>4946.6000000000004</v>
      </c>
      <c r="G85" s="4"/>
    </row>
    <row r="86" spans="1:7" s="1" customFormat="1" x14ac:dyDescent="0.2">
      <c r="A86" s="181"/>
      <c r="B86" s="187"/>
      <c r="C86" s="183"/>
      <c r="D86" s="184"/>
      <c r="E86" s="185"/>
      <c r="F86" s="152">
        <f>E86-D86+F85</f>
        <v>4946.6000000000004</v>
      </c>
      <c r="G86" s="4"/>
    </row>
    <row r="87" spans="1:7" s="1" customFormat="1" x14ac:dyDescent="0.2">
      <c r="A87" s="39"/>
      <c r="B87" s="30" t="s">
        <v>9</v>
      </c>
      <c r="C87" s="31"/>
      <c r="D87" s="153">
        <f>SUM(D83:D86)</f>
        <v>0</v>
      </c>
      <c r="E87" s="154">
        <f>SUM(E83:E86)</f>
        <v>0</v>
      </c>
      <c r="F87" s="152"/>
      <c r="G87" s="4"/>
    </row>
    <row r="88" spans="1:7" s="1" customFormat="1" ht="15.75" x14ac:dyDescent="0.25">
      <c r="A88" s="75"/>
      <c r="B88" s="32"/>
      <c r="C88" s="26"/>
      <c r="D88" s="156"/>
      <c r="E88" s="157"/>
      <c r="F88" s="157"/>
      <c r="G88" s="4"/>
    </row>
    <row r="89" spans="1:7" s="1" customFormat="1" ht="15.75" x14ac:dyDescent="0.25">
      <c r="A89" s="312"/>
      <c r="B89" s="315" t="s">
        <v>5</v>
      </c>
      <c r="C89" s="313"/>
      <c r="D89" s="314"/>
      <c r="E89" s="314"/>
      <c r="F89" s="314"/>
      <c r="G89" s="4"/>
    </row>
    <row r="90" spans="1:7" s="1" customFormat="1" ht="15.75" x14ac:dyDescent="0.25">
      <c r="A90" s="75"/>
      <c r="B90" s="32"/>
      <c r="C90" s="26"/>
      <c r="D90" s="156"/>
      <c r="E90" s="157"/>
      <c r="F90" s="157"/>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4946.6000000000004</v>
      </c>
      <c r="G92" s="4"/>
    </row>
    <row r="93" spans="1:7" s="1" customFormat="1" ht="12.75" customHeight="1" x14ac:dyDescent="0.2">
      <c r="A93" s="189"/>
      <c r="B93" s="190"/>
      <c r="C93" s="183"/>
      <c r="D93" s="184"/>
      <c r="E93" s="188"/>
      <c r="F93" s="152">
        <f>E93-D93+F92</f>
        <v>4946.6000000000004</v>
      </c>
      <c r="G93" s="4"/>
    </row>
    <row r="94" spans="1:7" s="1" customFormat="1" ht="12.75" customHeight="1" x14ac:dyDescent="0.2">
      <c r="A94" s="189"/>
      <c r="B94" s="187"/>
      <c r="C94" s="183"/>
      <c r="D94" s="184"/>
      <c r="E94" s="188"/>
      <c r="F94" s="152">
        <f>E94-D94+F93</f>
        <v>4946.6000000000004</v>
      </c>
      <c r="G94" s="4"/>
    </row>
    <row r="95" spans="1:7" s="1" customFormat="1" x14ac:dyDescent="0.2">
      <c r="A95" s="189"/>
      <c r="B95" s="187"/>
      <c r="C95" s="183"/>
      <c r="D95" s="184"/>
      <c r="E95" s="185"/>
      <c r="F95" s="152">
        <f>E95-D95+F94</f>
        <v>4946.6000000000004</v>
      </c>
      <c r="G95" s="4"/>
    </row>
    <row r="96" spans="1:7" s="1" customFormat="1" x14ac:dyDescent="0.2">
      <c r="A96" s="189"/>
      <c r="B96" s="187"/>
      <c r="C96" s="183"/>
      <c r="D96" s="184"/>
      <c r="E96" s="185"/>
      <c r="F96" s="152">
        <f>E96-D96+F95</f>
        <v>4946.6000000000004</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4946.6000000000004</v>
      </c>
      <c r="G101" s="4"/>
    </row>
    <row r="102" spans="1:7" s="1" customFormat="1" ht="12.75" customHeight="1" x14ac:dyDescent="0.2">
      <c r="A102" s="189"/>
      <c r="B102" s="187"/>
      <c r="C102" s="183"/>
      <c r="D102" s="184"/>
      <c r="E102" s="188"/>
      <c r="F102" s="152">
        <f>E102-D102+F101</f>
        <v>4946.6000000000004</v>
      </c>
      <c r="G102" s="4"/>
    </row>
    <row r="103" spans="1:7" s="1" customFormat="1" ht="12.75" customHeight="1" x14ac:dyDescent="0.2">
      <c r="A103" s="189"/>
      <c r="B103" s="187"/>
      <c r="C103" s="183"/>
      <c r="D103" s="184"/>
      <c r="E103" s="188"/>
      <c r="F103" s="152">
        <f>E103-D103+F102</f>
        <v>4946.6000000000004</v>
      </c>
      <c r="G103" s="4"/>
    </row>
    <row r="104" spans="1:7" x14ac:dyDescent="0.2">
      <c r="A104" s="189"/>
      <c r="B104" s="187"/>
      <c r="C104" s="183"/>
      <c r="D104" s="184"/>
      <c r="E104" s="185"/>
      <c r="F104" s="152">
        <f>E104-D104+F103</f>
        <v>4946.6000000000004</v>
      </c>
    </row>
    <row r="105" spans="1:7" x14ac:dyDescent="0.2">
      <c r="A105" s="189"/>
      <c r="B105" s="187"/>
      <c r="C105" s="183"/>
      <c r="D105" s="184"/>
      <c r="E105" s="185"/>
      <c r="F105" s="152">
        <f>E105-D105+F104</f>
        <v>4946.6000000000004</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4946.6000000000004</v>
      </c>
      <c r="G110" s="33"/>
    </row>
    <row r="111" spans="1:7" s="34" customFormat="1" x14ac:dyDescent="0.2">
      <c r="A111" s="189"/>
      <c r="B111" s="187"/>
      <c r="C111" s="183"/>
      <c r="D111" s="184"/>
      <c r="E111" s="188"/>
      <c r="F111" s="152">
        <f>E111-D111+F110</f>
        <v>4946.6000000000004</v>
      </c>
      <c r="G111" s="33"/>
    </row>
    <row r="112" spans="1:7" s="34" customFormat="1" x14ac:dyDescent="0.2">
      <c r="A112" s="189"/>
      <c r="B112" s="187"/>
      <c r="C112" s="183"/>
      <c r="D112" s="184"/>
      <c r="E112" s="188"/>
      <c r="F112" s="152">
        <f>E112-D112+F111</f>
        <v>4946.6000000000004</v>
      </c>
      <c r="G112" s="33"/>
    </row>
    <row r="113" spans="1:7" s="34" customFormat="1" x14ac:dyDescent="0.2">
      <c r="A113" s="189"/>
      <c r="B113" s="187"/>
      <c r="C113" s="183"/>
      <c r="D113" s="184"/>
      <c r="E113" s="185"/>
      <c r="F113" s="152">
        <f>E113-D113+F112</f>
        <v>4946.6000000000004</v>
      </c>
      <c r="G113" s="33"/>
    </row>
    <row r="114" spans="1:7" s="34" customFormat="1" x14ac:dyDescent="0.2">
      <c r="A114" s="189"/>
      <c r="B114" s="187"/>
      <c r="C114" s="183"/>
      <c r="D114" s="184"/>
      <c r="E114" s="185"/>
      <c r="F114" s="152">
        <f>E114-D114+F113</f>
        <v>4946.6000000000004</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4946.6000000000004</v>
      </c>
      <c r="G119" s="33"/>
    </row>
    <row r="120" spans="1:7" s="34" customFormat="1" x14ac:dyDescent="0.2">
      <c r="A120" s="189"/>
      <c r="B120" s="187"/>
      <c r="C120" s="183"/>
      <c r="D120" s="184"/>
      <c r="E120" s="188"/>
      <c r="F120" s="152">
        <f>E120-D120+F119</f>
        <v>4946.6000000000004</v>
      </c>
      <c r="G120" s="33"/>
    </row>
    <row r="121" spans="1:7" s="34" customFormat="1" x14ac:dyDescent="0.2">
      <c r="A121" s="189"/>
      <c r="B121" s="187"/>
      <c r="C121" s="183"/>
      <c r="D121" s="184"/>
      <c r="E121" s="188"/>
      <c r="F121" s="152">
        <f>E121-D121+F120</f>
        <v>4946.6000000000004</v>
      </c>
      <c r="G121" s="33"/>
    </row>
    <row r="122" spans="1:7" s="34" customFormat="1" x14ac:dyDescent="0.2">
      <c r="A122" s="189"/>
      <c r="B122" s="187"/>
      <c r="C122" s="183"/>
      <c r="D122" s="184"/>
      <c r="E122" s="185"/>
      <c r="F122" s="152">
        <f>E122-D122+F121</f>
        <v>4946.6000000000004</v>
      </c>
      <c r="G122" s="33"/>
    </row>
    <row r="123" spans="1:7" s="34" customFormat="1" x14ac:dyDescent="0.2">
      <c r="A123" s="189"/>
      <c r="B123" s="187"/>
      <c r="C123" s="183"/>
      <c r="D123" s="184"/>
      <c r="E123" s="185"/>
      <c r="F123" s="152">
        <f>E123-D123+F122</f>
        <v>4946.6000000000004</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4946.6000000000004</v>
      </c>
      <c r="G128" s="33"/>
    </row>
    <row r="129" spans="1:7" s="34" customFormat="1" x14ac:dyDescent="0.2">
      <c r="A129" s="189"/>
      <c r="B129" s="187"/>
      <c r="C129" s="183"/>
      <c r="D129" s="184"/>
      <c r="E129" s="188"/>
      <c r="F129" s="152">
        <f>E129-D129+F128</f>
        <v>4946.6000000000004</v>
      </c>
      <c r="G129" s="33"/>
    </row>
    <row r="130" spans="1:7" s="34" customFormat="1" x14ac:dyDescent="0.2">
      <c r="A130" s="189"/>
      <c r="B130" s="187"/>
      <c r="C130" s="183"/>
      <c r="D130" s="184"/>
      <c r="E130" s="188"/>
      <c r="F130" s="152">
        <f>E130-D130+F129</f>
        <v>4946.6000000000004</v>
      </c>
      <c r="G130" s="33"/>
    </row>
    <row r="131" spans="1:7" s="34" customFormat="1" x14ac:dyDescent="0.2">
      <c r="A131" s="189"/>
      <c r="B131" s="187"/>
      <c r="C131" s="183"/>
      <c r="D131" s="184"/>
      <c r="E131" s="185"/>
      <c r="F131" s="152">
        <f>E131-D131+F130</f>
        <v>4946.6000000000004</v>
      </c>
      <c r="G131" s="33"/>
    </row>
    <row r="132" spans="1:7" s="34" customFormat="1" x14ac:dyDescent="0.2">
      <c r="A132" s="189"/>
      <c r="B132" s="187"/>
      <c r="C132" s="183"/>
      <c r="D132" s="184"/>
      <c r="E132" s="185"/>
      <c r="F132" s="152">
        <f>E132-D132+F131</f>
        <v>4946.6000000000004</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4946.6000000000004</v>
      </c>
      <c r="G137" s="33"/>
    </row>
    <row r="138" spans="1:7" s="34" customFormat="1" x14ac:dyDescent="0.2">
      <c r="A138" s="189"/>
      <c r="B138" s="187"/>
      <c r="C138" s="183"/>
      <c r="D138" s="184"/>
      <c r="E138" s="188"/>
      <c r="F138" s="152">
        <f>E138-D138+F137</f>
        <v>4946.6000000000004</v>
      </c>
      <c r="G138" s="33"/>
    </row>
    <row r="139" spans="1:7" s="34" customFormat="1" x14ac:dyDescent="0.2">
      <c r="A139" s="189"/>
      <c r="B139" s="187"/>
      <c r="C139" s="183"/>
      <c r="D139" s="184"/>
      <c r="E139" s="188"/>
      <c r="F139" s="152">
        <f>E139-D139+F138</f>
        <v>4946.6000000000004</v>
      </c>
      <c r="G139" s="33"/>
    </row>
    <row r="140" spans="1:7" s="34" customFormat="1" x14ac:dyDescent="0.2">
      <c r="A140" s="189"/>
      <c r="B140" s="187"/>
      <c r="C140" s="183"/>
      <c r="D140" s="184"/>
      <c r="E140" s="185"/>
      <c r="F140" s="152">
        <f>E140-D140+F139</f>
        <v>4946.6000000000004</v>
      </c>
      <c r="G140" s="33"/>
    </row>
    <row r="141" spans="1:7" s="34" customFormat="1" x14ac:dyDescent="0.2">
      <c r="A141" s="189"/>
      <c r="B141" s="187"/>
      <c r="C141" s="183"/>
      <c r="D141" s="184"/>
      <c r="E141" s="185"/>
      <c r="F141" s="152">
        <f>E141-D141+F140</f>
        <v>4946.6000000000004</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4946.6000000000004</v>
      </c>
      <c r="G146" s="33"/>
    </row>
    <row r="147" spans="1:7" s="34" customFormat="1" x14ac:dyDescent="0.2">
      <c r="A147" s="189"/>
      <c r="B147" s="187"/>
      <c r="C147" s="183"/>
      <c r="D147" s="184"/>
      <c r="E147" s="188"/>
      <c r="F147" s="152">
        <f>E147-D147+F146</f>
        <v>4946.6000000000004</v>
      </c>
      <c r="G147" s="33"/>
    </row>
    <row r="148" spans="1:7" s="34" customFormat="1" x14ac:dyDescent="0.2">
      <c r="A148" s="189"/>
      <c r="B148" s="187"/>
      <c r="C148" s="183"/>
      <c r="D148" s="184"/>
      <c r="E148" s="188"/>
      <c r="F148" s="152">
        <f>E148-D148+F147</f>
        <v>4946.6000000000004</v>
      </c>
      <c r="G148" s="33"/>
    </row>
    <row r="149" spans="1:7" s="34" customFormat="1" x14ac:dyDescent="0.2">
      <c r="A149" s="189"/>
      <c r="B149" s="187"/>
      <c r="C149" s="183"/>
      <c r="D149" s="184"/>
      <c r="E149" s="185"/>
      <c r="F149" s="152">
        <f>E149-D149+F148</f>
        <v>4946.6000000000004</v>
      </c>
      <c r="G149" s="33"/>
    </row>
    <row r="150" spans="1:7" s="34" customFormat="1" x14ac:dyDescent="0.2">
      <c r="A150" s="189"/>
      <c r="B150" s="187"/>
      <c r="C150" s="183"/>
      <c r="D150" s="184"/>
      <c r="E150" s="185"/>
      <c r="F150" s="152">
        <f>E150-D150+F149</f>
        <v>4946.6000000000004</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4946.6000000000004</v>
      </c>
      <c r="G155" s="33"/>
    </row>
    <row r="156" spans="1:7" s="34" customFormat="1" x14ac:dyDescent="0.2">
      <c r="A156" s="189"/>
      <c r="B156" s="187"/>
      <c r="C156" s="183"/>
      <c r="D156" s="184"/>
      <c r="E156" s="188"/>
      <c r="F156" s="152">
        <f>E156-D156+F155</f>
        <v>4946.6000000000004</v>
      </c>
      <c r="G156" s="33"/>
    </row>
    <row r="157" spans="1:7" s="34" customFormat="1" x14ac:dyDescent="0.2">
      <c r="A157" s="189"/>
      <c r="B157" s="187"/>
      <c r="C157" s="183"/>
      <c r="D157" s="184"/>
      <c r="E157" s="188"/>
      <c r="F157" s="152">
        <f>E157-D157+F156</f>
        <v>4946.6000000000004</v>
      </c>
      <c r="G157" s="33"/>
    </row>
    <row r="158" spans="1:7" s="34" customFormat="1" x14ac:dyDescent="0.2">
      <c r="A158" s="189"/>
      <c r="B158" s="187"/>
      <c r="C158" s="183"/>
      <c r="D158" s="184"/>
      <c r="E158" s="185"/>
      <c r="F158" s="152">
        <f>E158-D158+F157</f>
        <v>4946.6000000000004</v>
      </c>
      <c r="G158" s="33"/>
    </row>
    <row r="159" spans="1:7" s="34" customFormat="1" x14ac:dyDescent="0.2">
      <c r="A159" s="189"/>
      <c r="B159" s="187"/>
      <c r="C159" s="183"/>
      <c r="D159" s="184"/>
      <c r="E159" s="185"/>
      <c r="F159" s="152">
        <f>E159-D159+F158</f>
        <v>4946.6000000000004</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4946.6000000000004</v>
      </c>
      <c r="G164" s="33"/>
    </row>
    <row r="165" spans="1:7" s="34" customFormat="1" x14ac:dyDescent="0.2">
      <c r="A165" s="189"/>
      <c r="B165" s="187"/>
      <c r="C165" s="183"/>
      <c r="D165" s="184"/>
      <c r="E165" s="188"/>
      <c r="F165" s="152">
        <f>E165-D165+F164</f>
        <v>4946.6000000000004</v>
      </c>
      <c r="G165" s="33"/>
    </row>
    <row r="166" spans="1:7" s="34" customFormat="1" x14ac:dyDescent="0.2">
      <c r="A166" s="189"/>
      <c r="B166" s="187"/>
      <c r="C166" s="183"/>
      <c r="D166" s="184"/>
      <c r="E166" s="188"/>
      <c r="F166" s="152">
        <f>E166-D166+F165</f>
        <v>4946.6000000000004</v>
      </c>
      <c r="G166" s="33"/>
    </row>
    <row r="167" spans="1:7" s="34" customFormat="1" x14ac:dyDescent="0.2">
      <c r="A167" s="189"/>
      <c r="B167" s="187"/>
      <c r="C167" s="183"/>
      <c r="D167" s="184"/>
      <c r="E167" s="185"/>
      <c r="F167" s="152">
        <f>E167-D167+F166</f>
        <v>4946.6000000000004</v>
      </c>
      <c r="G167" s="33"/>
    </row>
    <row r="168" spans="1:7" s="34" customFormat="1" x14ac:dyDescent="0.2">
      <c r="A168" s="189"/>
      <c r="B168" s="187"/>
      <c r="C168" s="183"/>
      <c r="D168" s="184"/>
      <c r="E168" s="185"/>
      <c r="F168" s="152">
        <f>E168-D168+F167</f>
        <v>4946.6000000000004</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x14ac:dyDescent="0.25">
      <c r="A172" s="86">
        <f>'Chart of Accounts'!A28</f>
        <v>5010</v>
      </c>
      <c r="B172" s="86" t="str">
        <f>'Chart of Accounts'!B28</f>
        <v>Expense 10</v>
      </c>
      <c r="C172" s="8"/>
      <c r="D172" s="156"/>
      <c r="E172" s="157"/>
      <c r="F172" s="160"/>
      <c r="G172" s="33"/>
    </row>
    <row r="173" spans="1:7" s="34" customFormat="1" x14ac:dyDescent="0.2">
      <c r="A173" s="76"/>
      <c r="B173" s="74" t="s">
        <v>8</v>
      </c>
      <c r="C173" s="22"/>
      <c r="D173" s="161"/>
      <c r="E173" s="162"/>
      <c r="F173" s="163">
        <f>F168</f>
        <v>4946.6000000000004</v>
      </c>
      <c r="G173" s="33"/>
    </row>
    <row r="174" spans="1:7" s="34" customFormat="1" x14ac:dyDescent="0.2">
      <c r="A174" s="191"/>
      <c r="B174" s="187"/>
      <c r="C174" s="183"/>
      <c r="D174" s="184"/>
      <c r="E174" s="188"/>
      <c r="F174" s="152">
        <f>E174-D174+F173</f>
        <v>4946.6000000000004</v>
      </c>
      <c r="G174" s="33"/>
    </row>
    <row r="175" spans="1:7" s="34" customFormat="1" x14ac:dyDescent="0.2">
      <c r="A175" s="191"/>
      <c r="B175" s="187"/>
      <c r="C175" s="183"/>
      <c r="D175" s="184"/>
      <c r="E175" s="188"/>
      <c r="F175" s="152">
        <f>E175-D175+F174</f>
        <v>4946.6000000000004</v>
      </c>
      <c r="G175" s="33"/>
    </row>
    <row r="176" spans="1:7" s="34" customFormat="1" x14ac:dyDescent="0.2">
      <c r="A176" s="191"/>
      <c r="B176" s="187"/>
      <c r="C176" s="183"/>
      <c r="D176" s="184"/>
      <c r="E176" s="185"/>
      <c r="F176" s="152">
        <f>E176-D176+F175</f>
        <v>4946.6000000000004</v>
      </c>
      <c r="G176" s="33"/>
    </row>
    <row r="177" spans="1:7" s="34" customFormat="1" x14ac:dyDescent="0.2">
      <c r="A177" s="191"/>
      <c r="B177" s="187"/>
      <c r="C177" s="183"/>
      <c r="D177" s="184"/>
      <c r="E177" s="185"/>
      <c r="F177" s="152">
        <f>E177-D177+F176</f>
        <v>4946.6000000000004</v>
      </c>
      <c r="G177" s="33"/>
    </row>
    <row r="178" spans="1:7" s="34" customFormat="1" x14ac:dyDescent="0.2">
      <c r="A178" s="94"/>
      <c r="B178" s="30" t="s">
        <v>9</v>
      </c>
      <c r="C178" s="31"/>
      <c r="D178" s="153">
        <f>SUM(D174:D177)</f>
        <v>0</v>
      </c>
      <c r="E178" s="154">
        <f>SUM(E174:E177)</f>
        <v>0</v>
      </c>
      <c r="F178" s="152"/>
      <c r="G178" s="33"/>
    </row>
    <row r="179" spans="1:7" s="34" customFormat="1" ht="15.75" x14ac:dyDescent="0.25">
      <c r="A179" s="75"/>
      <c r="B179" s="32"/>
      <c r="C179" s="26"/>
      <c r="D179" s="156"/>
      <c r="E179" s="157"/>
      <c r="F179" s="157"/>
      <c r="G179" s="33"/>
    </row>
    <row r="180" spans="1:7" s="34" customFormat="1" ht="15.75" x14ac:dyDescent="0.25">
      <c r="A180" s="75"/>
      <c r="B180" s="32"/>
      <c r="C180" s="26"/>
      <c r="D180" s="156"/>
      <c r="E180" s="157"/>
      <c r="F180" s="157"/>
      <c r="G180" s="33"/>
    </row>
    <row r="181" spans="1:7" s="34" customFormat="1" ht="15.75" x14ac:dyDescent="0.25">
      <c r="A181" s="86">
        <f>'Chart of Accounts'!A29</f>
        <v>5011</v>
      </c>
      <c r="B181" s="86" t="str">
        <f>'Chart of Accounts'!B29</f>
        <v>Expense 11</v>
      </c>
      <c r="C181" s="8"/>
      <c r="D181" s="156"/>
      <c r="E181" s="157"/>
      <c r="F181" s="160"/>
      <c r="G181" s="33"/>
    </row>
    <row r="182" spans="1:7" s="34" customFormat="1" x14ac:dyDescent="0.2">
      <c r="A182" s="76"/>
      <c r="B182" s="74" t="s">
        <v>8</v>
      </c>
      <c r="C182" s="22"/>
      <c r="D182" s="161"/>
      <c r="E182" s="162"/>
      <c r="F182" s="163">
        <f>F177</f>
        <v>4946.6000000000004</v>
      </c>
      <c r="G182" s="33"/>
    </row>
    <row r="183" spans="1:7" s="34" customFormat="1" x14ac:dyDescent="0.2">
      <c r="A183" s="191"/>
      <c r="B183" s="187"/>
      <c r="C183" s="183"/>
      <c r="D183" s="184"/>
      <c r="E183" s="188"/>
      <c r="F183" s="152">
        <f>E183-D183+F182</f>
        <v>4946.6000000000004</v>
      </c>
      <c r="G183" s="33"/>
    </row>
    <row r="184" spans="1:7" s="34" customFormat="1" x14ac:dyDescent="0.2">
      <c r="A184" s="191"/>
      <c r="B184" s="187"/>
      <c r="C184" s="183"/>
      <c r="D184" s="184"/>
      <c r="E184" s="188"/>
      <c r="F184" s="152">
        <f>E184-D184+F183</f>
        <v>4946.6000000000004</v>
      </c>
      <c r="G184" s="33"/>
    </row>
    <row r="185" spans="1:7" s="34" customFormat="1" x14ac:dyDescent="0.2">
      <c r="A185" s="191"/>
      <c r="B185" s="187"/>
      <c r="C185" s="183"/>
      <c r="D185" s="184"/>
      <c r="E185" s="185"/>
      <c r="F185" s="152">
        <f>E185-D185+F184</f>
        <v>4946.6000000000004</v>
      </c>
      <c r="G185" s="33"/>
    </row>
    <row r="186" spans="1:7" s="34" customFormat="1" x14ac:dyDescent="0.2">
      <c r="A186" s="191"/>
      <c r="B186" s="187"/>
      <c r="C186" s="183"/>
      <c r="D186" s="184"/>
      <c r="E186" s="185"/>
      <c r="F186" s="152">
        <f>E186-D186+F185</f>
        <v>4946.6000000000004</v>
      </c>
      <c r="G186" s="33"/>
    </row>
    <row r="187" spans="1:7" s="34" customFormat="1" x14ac:dyDescent="0.2">
      <c r="A187" s="94"/>
      <c r="B187" s="30" t="s">
        <v>9</v>
      </c>
      <c r="C187" s="31"/>
      <c r="D187" s="153">
        <f>SUM(D183:D186)</f>
        <v>0</v>
      </c>
      <c r="E187" s="154">
        <f>SUM(E183:E186)</f>
        <v>0</v>
      </c>
      <c r="F187" s="152"/>
      <c r="G187" s="33"/>
    </row>
    <row r="188" spans="1:7" s="34" customFormat="1" ht="15.75" x14ac:dyDescent="0.25">
      <c r="A188" s="75"/>
      <c r="B188" s="32"/>
      <c r="C188" s="26"/>
      <c r="D188" s="156"/>
      <c r="E188" s="157"/>
      <c r="F188" s="157"/>
      <c r="G188" s="33"/>
    </row>
    <row r="189" spans="1:7" s="34" customFormat="1" ht="15.75" x14ac:dyDescent="0.25">
      <c r="A189" s="75"/>
      <c r="B189" s="32"/>
      <c r="C189" s="26"/>
      <c r="D189" s="156"/>
      <c r="E189" s="157"/>
      <c r="F189" s="157"/>
      <c r="G189" s="33"/>
    </row>
    <row r="190" spans="1:7" s="34" customFormat="1" ht="15.75" x14ac:dyDescent="0.25">
      <c r="A190" s="86">
        <f>'Chart of Accounts'!A30</f>
        <v>5012</v>
      </c>
      <c r="B190" s="86" t="str">
        <f>'Chart of Accounts'!B30</f>
        <v>Expense 12</v>
      </c>
      <c r="C190" s="8"/>
      <c r="D190" s="156"/>
      <c r="E190" s="157"/>
      <c r="F190" s="160"/>
      <c r="G190" s="33"/>
    </row>
    <row r="191" spans="1:7" s="34" customFormat="1" x14ac:dyDescent="0.2">
      <c r="A191" s="76"/>
      <c r="B191" s="74" t="s">
        <v>8</v>
      </c>
      <c r="C191" s="22"/>
      <c r="D191" s="161"/>
      <c r="E191" s="162"/>
      <c r="F191" s="163">
        <f>F186</f>
        <v>4946.6000000000004</v>
      </c>
      <c r="G191" s="33"/>
    </row>
    <row r="192" spans="1:7" s="34" customFormat="1" x14ac:dyDescent="0.2">
      <c r="A192" s="191"/>
      <c r="B192" s="187"/>
      <c r="C192" s="183"/>
      <c r="D192" s="184"/>
      <c r="E192" s="188"/>
      <c r="F192" s="152">
        <f>E192-D192+F191</f>
        <v>4946.6000000000004</v>
      </c>
      <c r="G192" s="33"/>
    </row>
    <row r="193" spans="1:7" s="34" customFormat="1" x14ac:dyDescent="0.2">
      <c r="A193" s="191"/>
      <c r="B193" s="187"/>
      <c r="C193" s="183"/>
      <c r="D193" s="184"/>
      <c r="E193" s="188"/>
      <c r="F193" s="152">
        <f>E193-D193+F192</f>
        <v>4946.6000000000004</v>
      </c>
      <c r="G193" s="33"/>
    </row>
    <row r="194" spans="1:7" s="34" customFormat="1" x14ac:dyDescent="0.2">
      <c r="A194" s="191"/>
      <c r="B194" s="187"/>
      <c r="C194" s="183"/>
      <c r="D194" s="184"/>
      <c r="E194" s="185"/>
      <c r="F194" s="152">
        <f>E194-D194+F193</f>
        <v>4946.6000000000004</v>
      </c>
      <c r="G194" s="33"/>
    </row>
    <row r="195" spans="1:7" s="34" customFormat="1" x14ac:dyDescent="0.2">
      <c r="A195" s="191"/>
      <c r="B195" s="187"/>
      <c r="C195" s="183"/>
      <c r="D195" s="184"/>
      <c r="E195" s="185"/>
      <c r="F195" s="152">
        <f>E195-D195+F194</f>
        <v>4946.6000000000004</v>
      </c>
      <c r="G195" s="33"/>
    </row>
    <row r="196" spans="1:7" s="34" customFormat="1" x14ac:dyDescent="0.2">
      <c r="A196" s="94"/>
      <c r="B196" s="30" t="s">
        <v>9</v>
      </c>
      <c r="C196" s="31"/>
      <c r="D196" s="153">
        <f>SUM(D192:D195)</f>
        <v>0</v>
      </c>
      <c r="E196" s="154">
        <f>SUM(E192:E195)</f>
        <v>0</v>
      </c>
      <c r="F196" s="152"/>
      <c r="G196" s="33"/>
    </row>
    <row r="197" spans="1:7" s="34" customFormat="1" ht="15.75" x14ac:dyDescent="0.25">
      <c r="A197" s="75"/>
      <c r="B197" s="32"/>
      <c r="C197" s="26"/>
      <c r="D197" s="156"/>
      <c r="E197" s="157"/>
      <c r="F197" s="157"/>
      <c r="G197" s="33"/>
    </row>
    <row r="198" spans="1:7" s="34" customFormat="1" ht="15.75" x14ac:dyDescent="0.25">
      <c r="A198" s="75"/>
      <c r="B198" s="32"/>
      <c r="C198" s="26"/>
      <c r="D198" s="156"/>
      <c r="E198" s="157"/>
      <c r="F198" s="157"/>
      <c r="G198" s="33"/>
    </row>
    <row r="199" spans="1:7" s="34" customFormat="1" ht="15.75" x14ac:dyDescent="0.25">
      <c r="A199" s="95">
        <f>'Chart of Accounts'!A31</f>
        <v>5013</v>
      </c>
      <c r="B199" s="95" t="str">
        <f>'Chart of Accounts'!B31</f>
        <v>Expense 13</v>
      </c>
      <c r="C199" s="8"/>
      <c r="D199" s="156"/>
      <c r="E199" s="157"/>
      <c r="F199" s="160"/>
      <c r="G199" s="33"/>
    </row>
    <row r="200" spans="1:7" s="34" customFormat="1" x14ac:dyDescent="0.2">
      <c r="A200" s="96"/>
      <c r="B200" s="74" t="s">
        <v>8</v>
      </c>
      <c r="C200" s="22"/>
      <c r="D200" s="161"/>
      <c r="E200" s="162"/>
      <c r="F200" s="163">
        <f>F195</f>
        <v>4946.6000000000004</v>
      </c>
      <c r="G200" s="33"/>
    </row>
    <row r="201" spans="1:7" s="34" customFormat="1" x14ac:dyDescent="0.2">
      <c r="A201" s="192"/>
      <c r="B201" s="187"/>
      <c r="C201" s="183"/>
      <c r="D201" s="184"/>
      <c r="E201" s="188"/>
      <c r="F201" s="152">
        <f>E201-D201+F200</f>
        <v>4946.6000000000004</v>
      </c>
      <c r="G201" s="33"/>
    </row>
    <row r="202" spans="1:7" s="34" customFormat="1" x14ac:dyDescent="0.2">
      <c r="A202" s="192"/>
      <c r="B202" s="187"/>
      <c r="C202" s="183"/>
      <c r="D202" s="184"/>
      <c r="E202" s="188"/>
      <c r="F202" s="152">
        <f>E202-D202+F201</f>
        <v>4946.6000000000004</v>
      </c>
      <c r="G202" s="33"/>
    </row>
    <row r="203" spans="1:7" s="34" customFormat="1" x14ac:dyDescent="0.2">
      <c r="A203" s="192"/>
      <c r="B203" s="187"/>
      <c r="C203" s="183"/>
      <c r="D203" s="184"/>
      <c r="E203" s="185"/>
      <c r="F203" s="152">
        <f>E203-D203+F202</f>
        <v>4946.6000000000004</v>
      </c>
      <c r="G203" s="33"/>
    </row>
    <row r="204" spans="1:7" s="34" customFormat="1" x14ac:dyDescent="0.2">
      <c r="A204" s="192"/>
      <c r="B204" s="187"/>
      <c r="C204" s="183"/>
      <c r="D204" s="184"/>
      <c r="E204" s="185"/>
      <c r="F204" s="152">
        <f>E204-D204+F203</f>
        <v>4946.6000000000004</v>
      </c>
      <c r="G204" s="33"/>
    </row>
    <row r="205" spans="1:7" s="34" customFormat="1" x14ac:dyDescent="0.2">
      <c r="A205" s="97"/>
      <c r="B205" s="30" t="s">
        <v>9</v>
      </c>
      <c r="C205" s="31"/>
      <c r="D205" s="153">
        <f>SUM(D201:D204)</f>
        <v>0</v>
      </c>
      <c r="E205" s="154">
        <f>SUM(E201:E204)</f>
        <v>0</v>
      </c>
      <c r="F205" s="152"/>
      <c r="G205" s="33"/>
    </row>
    <row r="206" spans="1:7" s="34" customFormat="1" ht="15.75" x14ac:dyDescent="0.25">
      <c r="A206" s="75"/>
      <c r="B206" s="32"/>
      <c r="C206" s="26"/>
      <c r="D206" s="156"/>
      <c r="E206" s="157"/>
      <c r="F206" s="157"/>
      <c r="G206" s="33"/>
    </row>
    <row r="207" spans="1:7" s="34" customFormat="1" ht="15.75" x14ac:dyDescent="0.25">
      <c r="A207" s="75"/>
      <c r="B207" s="32"/>
      <c r="C207" s="26"/>
      <c r="D207" s="156"/>
      <c r="E207" s="157"/>
      <c r="F207" s="157"/>
      <c r="G207" s="33"/>
    </row>
    <row r="208" spans="1:7" s="34" customFormat="1" ht="15.75" x14ac:dyDescent="0.25">
      <c r="A208" s="95">
        <f>'Chart of Accounts'!A33</f>
        <v>5014</v>
      </c>
      <c r="B208" s="95" t="str">
        <f>'Chart of Accounts'!B33</f>
        <v>Expense 14</v>
      </c>
      <c r="C208" s="8"/>
      <c r="D208" s="156"/>
      <c r="E208" s="157"/>
      <c r="F208" s="160"/>
      <c r="G208" s="33"/>
    </row>
    <row r="209" spans="1:7" s="34" customFormat="1" x14ac:dyDescent="0.2">
      <c r="A209" s="96"/>
      <c r="B209" s="74" t="s">
        <v>8</v>
      </c>
      <c r="C209" s="22"/>
      <c r="D209" s="161"/>
      <c r="E209" s="162"/>
      <c r="F209" s="163">
        <f>F204</f>
        <v>4946.6000000000004</v>
      </c>
      <c r="G209" s="33"/>
    </row>
    <row r="210" spans="1:7" s="34" customFormat="1" x14ac:dyDescent="0.2">
      <c r="A210" s="192"/>
      <c r="B210" s="187"/>
      <c r="C210" s="183"/>
      <c r="D210" s="184"/>
      <c r="E210" s="188"/>
      <c r="F210" s="152">
        <f>E210-D210+F209</f>
        <v>4946.6000000000004</v>
      </c>
      <c r="G210" s="33"/>
    </row>
    <row r="211" spans="1:7" s="34" customFormat="1" x14ac:dyDescent="0.2">
      <c r="A211" s="192"/>
      <c r="B211" s="187"/>
      <c r="C211" s="183"/>
      <c r="D211" s="184"/>
      <c r="E211" s="188"/>
      <c r="F211" s="152">
        <f>E211-D211+F210</f>
        <v>4946.6000000000004</v>
      </c>
      <c r="G211" s="33"/>
    </row>
    <row r="212" spans="1:7" s="34" customFormat="1" x14ac:dyDescent="0.2">
      <c r="A212" s="192"/>
      <c r="B212" s="187"/>
      <c r="C212" s="183"/>
      <c r="D212" s="184"/>
      <c r="E212" s="185"/>
      <c r="F212" s="152">
        <f>E212-D212+F211</f>
        <v>4946.6000000000004</v>
      </c>
      <c r="G212" s="33"/>
    </row>
    <row r="213" spans="1:7" s="34" customFormat="1" x14ac:dyDescent="0.2">
      <c r="A213" s="192"/>
      <c r="B213" s="187"/>
      <c r="C213" s="183"/>
      <c r="D213" s="184"/>
      <c r="E213" s="185"/>
      <c r="F213" s="152">
        <f>E213-D213+F212</f>
        <v>4946.6000000000004</v>
      </c>
      <c r="G213" s="33"/>
    </row>
    <row r="214" spans="1:7" s="34" customFormat="1" x14ac:dyDescent="0.2">
      <c r="A214" s="97"/>
      <c r="B214" s="30" t="s">
        <v>9</v>
      </c>
      <c r="C214" s="31"/>
      <c r="D214" s="153">
        <f>SUM(D210:D213)</f>
        <v>0</v>
      </c>
      <c r="E214" s="154">
        <f>SUM(E210:E213)</f>
        <v>0</v>
      </c>
      <c r="F214" s="152"/>
      <c r="G214" s="33"/>
    </row>
    <row r="215" spans="1:7" s="34" customFormat="1" ht="15.75" x14ac:dyDescent="0.25">
      <c r="A215" s="75"/>
      <c r="B215" s="32"/>
      <c r="C215" s="26"/>
      <c r="D215" s="156"/>
      <c r="E215" s="157"/>
      <c r="F215" s="157"/>
      <c r="G215" s="33"/>
    </row>
    <row r="216" spans="1:7" s="34" customFormat="1" ht="15.75" x14ac:dyDescent="0.25">
      <c r="A216" s="75"/>
      <c r="B216" s="32"/>
      <c r="C216" s="26"/>
      <c r="D216" s="156"/>
      <c r="E216" s="157"/>
      <c r="F216" s="157"/>
      <c r="G216" s="33"/>
    </row>
    <row r="217" spans="1:7" s="34" customFormat="1" ht="15.75" x14ac:dyDescent="0.25">
      <c r="A217" s="95">
        <f>'Chart of Accounts'!A34</f>
        <v>5015</v>
      </c>
      <c r="B217" s="95" t="str">
        <f>'Chart of Accounts'!B34</f>
        <v>Expense 15</v>
      </c>
      <c r="C217" s="8"/>
      <c r="D217" s="156"/>
      <c r="E217" s="157"/>
      <c r="F217" s="160"/>
      <c r="G217" s="33"/>
    </row>
    <row r="218" spans="1:7" s="34" customFormat="1" x14ac:dyDescent="0.2">
      <c r="A218" s="96"/>
      <c r="B218" s="74" t="s">
        <v>8</v>
      </c>
      <c r="C218" s="22"/>
      <c r="D218" s="161"/>
      <c r="E218" s="162"/>
      <c r="F218" s="163">
        <f>F213</f>
        <v>4946.6000000000004</v>
      </c>
      <c r="G218" s="33"/>
    </row>
    <row r="219" spans="1:7" s="34" customFormat="1" x14ac:dyDescent="0.2">
      <c r="A219" s="192"/>
      <c r="B219" s="187"/>
      <c r="C219" s="183"/>
      <c r="D219" s="184"/>
      <c r="E219" s="188"/>
      <c r="F219" s="152">
        <f>E219-D219+F218</f>
        <v>4946.6000000000004</v>
      </c>
      <c r="G219" s="33"/>
    </row>
    <row r="220" spans="1:7" s="34" customFormat="1" x14ac:dyDescent="0.2">
      <c r="A220" s="192"/>
      <c r="B220" s="187"/>
      <c r="C220" s="183"/>
      <c r="D220" s="184"/>
      <c r="E220" s="188"/>
      <c r="F220" s="152">
        <f>E220-D220+F219</f>
        <v>4946.6000000000004</v>
      </c>
      <c r="G220" s="33"/>
    </row>
    <row r="221" spans="1:7" s="34" customFormat="1" x14ac:dyDescent="0.2">
      <c r="A221" s="192"/>
      <c r="B221" s="187"/>
      <c r="C221" s="183"/>
      <c r="D221" s="184"/>
      <c r="E221" s="185"/>
      <c r="F221" s="152">
        <f>E221-D221+F220</f>
        <v>4946.6000000000004</v>
      </c>
      <c r="G221" s="33"/>
    </row>
    <row r="222" spans="1:7" s="34" customFormat="1" x14ac:dyDescent="0.2">
      <c r="A222" s="192"/>
      <c r="B222" s="187"/>
      <c r="C222" s="183"/>
      <c r="D222" s="184"/>
      <c r="E222" s="185"/>
      <c r="F222" s="152">
        <f>E222-D222+F221</f>
        <v>4946.6000000000004</v>
      </c>
      <c r="G222" s="33"/>
    </row>
    <row r="223" spans="1:7" s="34" customFormat="1" x14ac:dyDescent="0.2">
      <c r="A223" s="97"/>
      <c r="B223" s="30" t="s">
        <v>9</v>
      </c>
      <c r="C223" s="31"/>
      <c r="D223" s="153">
        <f>SUM(D219:D222)</f>
        <v>0</v>
      </c>
      <c r="E223" s="154">
        <f>SUM(E219:E222)</f>
        <v>0</v>
      </c>
      <c r="F223" s="152"/>
      <c r="G223" s="33"/>
    </row>
    <row r="224" spans="1:7" s="34" customFormat="1" ht="15.75" x14ac:dyDescent="0.25">
      <c r="A224" s="75"/>
      <c r="B224" s="32"/>
      <c r="C224" s="26"/>
      <c r="D224" s="156"/>
      <c r="E224" s="157"/>
      <c r="F224" s="157"/>
      <c r="G224" s="33"/>
    </row>
    <row r="225" spans="1:7" s="34" customFormat="1" ht="15.75" x14ac:dyDescent="0.25">
      <c r="A225" s="75"/>
      <c r="B225" s="32"/>
      <c r="C225" s="26"/>
      <c r="D225" s="156"/>
      <c r="E225" s="157"/>
      <c r="F225" s="157"/>
      <c r="G225" s="33"/>
    </row>
    <row r="226" spans="1:7" s="34" customFormat="1" ht="15.75" x14ac:dyDescent="0.25">
      <c r="A226" s="95">
        <f>'Chart of Accounts'!A35</f>
        <v>5016</v>
      </c>
      <c r="B226" s="95" t="str">
        <f>'Chart of Accounts'!B35</f>
        <v>Expense 16</v>
      </c>
      <c r="C226" s="8"/>
      <c r="D226" s="156"/>
      <c r="E226" s="157"/>
      <c r="F226" s="160"/>
      <c r="G226" s="33"/>
    </row>
    <row r="227" spans="1:7" s="34" customFormat="1" x14ac:dyDescent="0.2">
      <c r="A227" s="96"/>
      <c r="B227" s="74" t="s">
        <v>8</v>
      </c>
      <c r="C227" s="22"/>
      <c r="D227" s="161"/>
      <c r="E227" s="162"/>
      <c r="F227" s="163">
        <f>F222</f>
        <v>4946.6000000000004</v>
      </c>
      <c r="G227" s="33"/>
    </row>
    <row r="228" spans="1:7" s="34" customFormat="1" x14ac:dyDescent="0.2">
      <c r="A228" s="192"/>
      <c r="B228" s="187"/>
      <c r="C228" s="183"/>
      <c r="D228" s="184"/>
      <c r="E228" s="188"/>
      <c r="F228" s="152">
        <f>E228-D228+F227</f>
        <v>4946.6000000000004</v>
      </c>
      <c r="G228" s="33"/>
    </row>
    <row r="229" spans="1:7" s="34" customFormat="1" x14ac:dyDescent="0.2">
      <c r="A229" s="192"/>
      <c r="B229" s="187"/>
      <c r="C229" s="183"/>
      <c r="D229" s="184"/>
      <c r="E229" s="188"/>
      <c r="F229" s="152">
        <f>E229-D229+F228</f>
        <v>4946.6000000000004</v>
      </c>
      <c r="G229" s="33"/>
    </row>
    <row r="230" spans="1:7" s="34" customFormat="1" x14ac:dyDescent="0.2">
      <c r="A230" s="192"/>
      <c r="B230" s="187"/>
      <c r="C230" s="183"/>
      <c r="D230" s="184"/>
      <c r="E230" s="185"/>
      <c r="F230" s="152">
        <f>E230-D230+F229</f>
        <v>4946.6000000000004</v>
      </c>
      <c r="G230" s="33"/>
    </row>
    <row r="231" spans="1:7" s="34" customFormat="1" x14ac:dyDescent="0.2">
      <c r="A231" s="192"/>
      <c r="B231" s="187"/>
      <c r="C231" s="183"/>
      <c r="D231" s="184"/>
      <c r="E231" s="185"/>
      <c r="F231" s="152">
        <f>E231-D231+F230</f>
        <v>4946.6000000000004</v>
      </c>
      <c r="G231" s="33"/>
    </row>
    <row r="232" spans="1:7" s="34" customFormat="1" x14ac:dyDescent="0.2">
      <c r="A232" s="97"/>
      <c r="B232" s="30" t="s">
        <v>9</v>
      </c>
      <c r="C232" s="31"/>
      <c r="D232" s="153">
        <f>SUM(D228:D231)</f>
        <v>0</v>
      </c>
      <c r="E232" s="154">
        <f>SUM(E228:E231)</f>
        <v>0</v>
      </c>
      <c r="F232" s="152"/>
      <c r="G232" s="33"/>
    </row>
    <row r="233" spans="1:7" s="34" customFormat="1" ht="15.75" x14ac:dyDescent="0.25">
      <c r="A233" s="75"/>
      <c r="B233" s="32"/>
      <c r="C233" s="26"/>
      <c r="D233" s="156"/>
      <c r="E233" s="157"/>
      <c r="F233" s="157"/>
      <c r="G233" s="33"/>
    </row>
    <row r="234" spans="1:7" s="34" customFormat="1" ht="15.75" x14ac:dyDescent="0.25">
      <c r="A234" s="75"/>
      <c r="B234" s="32"/>
      <c r="C234" s="26"/>
      <c r="D234" s="156"/>
      <c r="E234" s="157"/>
      <c r="F234" s="157"/>
      <c r="G234" s="33"/>
    </row>
    <row r="235" spans="1:7" s="34" customFormat="1" ht="15.75" x14ac:dyDescent="0.25">
      <c r="A235" s="95">
        <f>'Chart of Accounts'!A36</f>
        <v>5017</v>
      </c>
      <c r="B235" s="95" t="str">
        <f>'Chart of Accounts'!B36</f>
        <v>Expense 17</v>
      </c>
      <c r="C235" s="8"/>
      <c r="D235" s="156"/>
      <c r="E235" s="157"/>
      <c r="F235" s="160"/>
      <c r="G235" s="33"/>
    </row>
    <row r="236" spans="1:7" s="34" customFormat="1" x14ac:dyDescent="0.2">
      <c r="A236" s="96"/>
      <c r="B236" s="74" t="s">
        <v>8</v>
      </c>
      <c r="C236" s="22"/>
      <c r="D236" s="161"/>
      <c r="E236" s="162"/>
      <c r="F236" s="163">
        <f>F231</f>
        <v>4946.6000000000004</v>
      </c>
      <c r="G236" s="33"/>
    </row>
    <row r="237" spans="1:7" s="34" customFormat="1" x14ac:dyDescent="0.2">
      <c r="A237" s="192"/>
      <c r="B237" s="187"/>
      <c r="C237" s="183"/>
      <c r="D237" s="184"/>
      <c r="E237" s="188"/>
      <c r="F237" s="152">
        <f>E237-D237+F236</f>
        <v>4946.6000000000004</v>
      </c>
      <c r="G237" s="33"/>
    </row>
    <row r="238" spans="1:7" s="34" customFormat="1" x14ac:dyDescent="0.2">
      <c r="A238" s="192"/>
      <c r="B238" s="187"/>
      <c r="C238" s="183"/>
      <c r="D238" s="184"/>
      <c r="E238" s="188"/>
      <c r="F238" s="152">
        <f>E238-D238+F237</f>
        <v>4946.6000000000004</v>
      </c>
      <c r="G238" s="33"/>
    </row>
    <row r="239" spans="1:7" s="34" customFormat="1" x14ac:dyDescent="0.2">
      <c r="A239" s="192"/>
      <c r="B239" s="187"/>
      <c r="C239" s="183"/>
      <c r="D239" s="184"/>
      <c r="E239" s="185"/>
      <c r="F239" s="152">
        <f>E239-D239+F238</f>
        <v>4946.6000000000004</v>
      </c>
      <c r="G239" s="33"/>
    </row>
    <row r="240" spans="1:7" s="34" customFormat="1" x14ac:dyDescent="0.2">
      <c r="A240" s="192"/>
      <c r="B240" s="187"/>
      <c r="C240" s="183"/>
      <c r="D240" s="184"/>
      <c r="E240" s="185"/>
      <c r="F240" s="152">
        <f>E240-D240+F239</f>
        <v>4946.6000000000004</v>
      </c>
      <c r="G240" s="33"/>
    </row>
    <row r="241" spans="1:7" s="34" customFormat="1" x14ac:dyDescent="0.2">
      <c r="A241" s="97"/>
      <c r="B241" s="30" t="s">
        <v>9</v>
      </c>
      <c r="C241" s="31"/>
      <c r="D241" s="153">
        <f>SUM(D237:D240)</f>
        <v>0</v>
      </c>
      <c r="E241" s="154">
        <f>SUM(E237:E240)</f>
        <v>0</v>
      </c>
      <c r="F241" s="152"/>
      <c r="G241" s="33"/>
    </row>
    <row r="242" spans="1:7" s="34" customFormat="1" ht="15.75" x14ac:dyDescent="0.25">
      <c r="A242" s="75"/>
      <c r="B242" s="32"/>
      <c r="C242" s="26"/>
      <c r="D242" s="156"/>
      <c r="E242" s="157"/>
      <c r="F242" s="157"/>
      <c r="G242" s="33"/>
    </row>
    <row r="243" spans="1:7" s="34" customFormat="1" ht="15.75" x14ac:dyDescent="0.25">
      <c r="A243" s="75"/>
      <c r="B243" s="32"/>
      <c r="C243" s="26"/>
      <c r="D243" s="156"/>
      <c r="E243" s="157"/>
      <c r="F243" s="157"/>
      <c r="G243" s="33"/>
    </row>
    <row r="244" spans="1:7" s="34" customFormat="1" ht="15.75" x14ac:dyDescent="0.25">
      <c r="A244" s="95">
        <f>'Chart of Accounts'!A38</f>
        <v>5018</v>
      </c>
      <c r="B244" s="95" t="str">
        <f>'Chart of Accounts'!B38</f>
        <v>Expense 18</v>
      </c>
      <c r="C244" s="8"/>
      <c r="D244" s="156"/>
      <c r="E244" s="157"/>
      <c r="F244" s="160"/>
      <c r="G244" s="33"/>
    </row>
    <row r="245" spans="1:7" s="34" customFormat="1" x14ac:dyDescent="0.2">
      <c r="A245" s="96"/>
      <c r="B245" s="74" t="s">
        <v>8</v>
      </c>
      <c r="C245" s="22"/>
      <c r="D245" s="161"/>
      <c r="E245" s="162"/>
      <c r="F245" s="163">
        <f>F240</f>
        <v>4946.6000000000004</v>
      </c>
      <c r="G245" s="33"/>
    </row>
    <row r="246" spans="1:7" s="34" customFormat="1" x14ac:dyDescent="0.2">
      <c r="A246" s="192"/>
      <c r="B246" s="187"/>
      <c r="C246" s="183"/>
      <c r="D246" s="184"/>
      <c r="E246" s="188"/>
      <c r="F246" s="152">
        <f>E246-D246+F245</f>
        <v>4946.6000000000004</v>
      </c>
      <c r="G246" s="33"/>
    </row>
    <row r="247" spans="1:7" s="34" customFormat="1" x14ac:dyDescent="0.2">
      <c r="A247" s="192"/>
      <c r="B247" s="187"/>
      <c r="C247" s="183"/>
      <c r="D247" s="184"/>
      <c r="E247" s="188"/>
      <c r="F247" s="152">
        <f>E247-D247+F246</f>
        <v>4946.6000000000004</v>
      </c>
      <c r="G247" s="33"/>
    </row>
    <row r="248" spans="1:7" s="34" customFormat="1" x14ac:dyDescent="0.2">
      <c r="A248" s="192"/>
      <c r="B248" s="187"/>
      <c r="C248" s="183"/>
      <c r="D248" s="184"/>
      <c r="E248" s="185"/>
      <c r="F248" s="152">
        <f>E248-D248+F247</f>
        <v>4946.6000000000004</v>
      </c>
      <c r="G248" s="33"/>
    </row>
    <row r="249" spans="1:7" s="34" customFormat="1" x14ac:dyDescent="0.2">
      <c r="A249" s="192"/>
      <c r="B249" s="187"/>
      <c r="C249" s="183"/>
      <c r="D249" s="184"/>
      <c r="E249" s="185"/>
      <c r="F249" s="152">
        <f>E249-D249+F248</f>
        <v>4946.6000000000004</v>
      </c>
      <c r="G249" s="33"/>
    </row>
    <row r="250" spans="1:7" s="34" customFormat="1" x14ac:dyDescent="0.2">
      <c r="A250" s="97"/>
      <c r="B250" s="30" t="s">
        <v>9</v>
      </c>
      <c r="C250" s="31"/>
      <c r="D250" s="153">
        <f>SUM(D246:D249)</f>
        <v>0</v>
      </c>
      <c r="E250" s="154">
        <f>SUM(E246:E249)</f>
        <v>0</v>
      </c>
      <c r="F250" s="152"/>
      <c r="G250" s="33"/>
    </row>
    <row r="251" spans="1:7" s="34" customFormat="1" ht="15.75" x14ac:dyDescent="0.25">
      <c r="A251" s="75"/>
      <c r="B251" s="32"/>
      <c r="C251" s="26"/>
      <c r="D251" s="156"/>
      <c r="E251" s="157"/>
      <c r="F251" s="157"/>
      <c r="G251" s="33"/>
    </row>
    <row r="252" spans="1:7" s="34" customFormat="1" ht="15.75" x14ac:dyDescent="0.25">
      <c r="A252" s="75"/>
      <c r="B252" s="32"/>
      <c r="C252" s="26"/>
      <c r="D252" s="156"/>
      <c r="E252" s="157"/>
      <c r="F252" s="157"/>
      <c r="G252" s="33"/>
    </row>
    <row r="253" spans="1:7" s="34" customFormat="1" ht="15.75" x14ac:dyDescent="0.25">
      <c r="A253" s="95">
        <f>'Chart of Accounts'!A39</f>
        <v>5019</v>
      </c>
      <c r="B253" s="95" t="str">
        <f>'Chart of Accounts'!B39</f>
        <v>Expense 19</v>
      </c>
      <c r="C253" s="8"/>
      <c r="D253" s="156"/>
      <c r="E253" s="157"/>
      <c r="F253" s="160"/>
      <c r="G253" s="33"/>
    </row>
    <row r="254" spans="1:7" s="34" customFormat="1" x14ac:dyDescent="0.2">
      <c r="A254" s="96"/>
      <c r="B254" s="74" t="s">
        <v>8</v>
      </c>
      <c r="C254" s="22"/>
      <c r="D254" s="161"/>
      <c r="E254" s="162"/>
      <c r="F254" s="163">
        <f>F249</f>
        <v>4946.6000000000004</v>
      </c>
      <c r="G254" s="33"/>
    </row>
    <row r="255" spans="1:7" s="34" customFormat="1" x14ac:dyDescent="0.2">
      <c r="A255" s="192"/>
      <c r="B255" s="187"/>
      <c r="C255" s="183"/>
      <c r="D255" s="184"/>
      <c r="E255" s="188"/>
      <c r="F255" s="152">
        <f>E255-D255+F254</f>
        <v>4946.6000000000004</v>
      </c>
      <c r="G255" s="33"/>
    </row>
    <row r="256" spans="1:7" s="34" customFormat="1" x14ac:dyDescent="0.2">
      <c r="A256" s="192"/>
      <c r="B256" s="187"/>
      <c r="C256" s="183"/>
      <c r="D256" s="184"/>
      <c r="E256" s="188"/>
      <c r="F256" s="152">
        <f>E256-D256+F255</f>
        <v>4946.6000000000004</v>
      </c>
      <c r="G256" s="33"/>
    </row>
    <row r="257" spans="1:7" s="34" customFormat="1" x14ac:dyDescent="0.2">
      <c r="A257" s="192"/>
      <c r="B257" s="187"/>
      <c r="C257" s="183"/>
      <c r="D257" s="184"/>
      <c r="E257" s="185"/>
      <c r="F257" s="152">
        <f>E257-D257+F256</f>
        <v>4946.6000000000004</v>
      </c>
      <c r="G257" s="33"/>
    </row>
    <row r="258" spans="1:7" s="34" customFormat="1" x14ac:dyDescent="0.2">
      <c r="A258" s="192"/>
      <c r="B258" s="187"/>
      <c r="C258" s="183"/>
      <c r="D258" s="184"/>
      <c r="E258" s="185"/>
      <c r="F258" s="152">
        <f>E258-D258+F257</f>
        <v>4946.6000000000004</v>
      </c>
      <c r="G258" s="33"/>
    </row>
    <row r="259" spans="1:7" s="34" customFormat="1" x14ac:dyDescent="0.2">
      <c r="A259" s="97"/>
      <c r="B259" s="30" t="s">
        <v>9</v>
      </c>
      <c r="C259" s="31"/>
      <c r="D259" s="153">
        <f>SUM(D255:D258)</f>
        <v>0</v>
      </c>
      <c r="E259" s="154">
        <f>SUM(E255:E258)</f>
        <v>0</v>
      </c>
      <c r="F259" s="152"/>
      <c r="G259" s="33"/>
    </row>
    <row r="260" spans="1:7" s="34" customFormat="1" ht="15.75" x14ac:dyDescent="0.25">
      <c r="A260" s="75"/>
      <c r="B260" s="32"/>
      <c r="C260" s="26"/>
      <c r="D260" s="156"/>
      <c r="E260" s="157"/>
      <c r="F260" s="157"/>
      <c r="G260" s="33"/>
    </row>
    <row r="261" spans="1:7" s="34" customFormat="1" ht="15.75" x14ac:dyDescent="0.25">
      <c r="A261" s="75"/>
      <c r="B261" s="32"/>
      <c r="C261" s="26"/>
      <c r="D261" s="156"/>
      <c r="E261" s="157"/>
      <c r="F261" s="157"/>
      <c r="G261" s="33"/>
    </row>
    <row r="262" spans="1:7" s="34" customFormat="1" ht="15.75" x14ac:dyDescent="0.25">
      <c r="A262" s="98">
        <f>'Chart of Accounts'!A40</f>
        <v>5020</v>
      </c>
      <c r="B262" s="98" t="str">
        <f>'Chart of Accounts'!B40</f>
        <v>Expense 20</v>
      </c>
      <c r="C262" s="8"/>
      <c r="D262" s="156"/>
      <c r="E262" s="157"/>
      <c r="F262" s="160"/>
      <c r="G262" s="33"/>
    </row>
    <row r="263" spans="1:7" s="34" customFormat="1" x14ac:dyDescent="0.2">
      <c r="A263" s="99"/>
      <c r="B263" s="74" t="s">
        <v>8</v>
      </c>
      <c r="C263" s="22"/>
      <c r="D263" s="161"/>
      <c r="E263" s="162"/>
      <c r="F263" s="163">
        <f>F258</f>
        <v>4946.6000000000004</v>
      </c>
      <c r="G263" s="33"/>
    </row>
    <row r="264" spans="1:7" s="34" customFormat="1" x14ac:dyDescent="0.2">
      <c r="A264" s="193"/>
      <c r="B264" s="187"/>
      <c r="C264" s="183"/>
      <c r="D264" s="184"/>
      <c r="E264" s="188"/>
      <c r="F264" s="152">
        <f>E264-D264+F263</f>
        <v>4946.6000000000004</v>
      </c>
      <c r="G264" s="33"/>
    </row>
    <row r="265" spans="1:7" s="34" customFormat="1" x14ac:dyDescent="0.2">
      <c r="A265" s="193"/>
      <c r="B265" s="187"/>
      <c r="C265" s="183"/>
      <c r="D265" s="184"/>
      <c r="E265" s="188"/>
      <c r="F265" s="152">
        <f>E265-D265+F264</f>
        <v>4946.6000000000004</v>
      </c>
      <c r="G265" s="33"/>
    </row>
    <row r="266" spans="1:7" s="34" customFormat="1" x14ac:dyDescent="0.2">
      <c r="A266" s="193"/>
      <c r="B266" s="187"/>
      <c r="C266" s="183"/>
      <c r="D266" s="184"/>
      <c r="E266" s="185"/>
      <c r="F266" s="152">
        <f>E266-D266+F265</f>
        <v>4946.6000000000004</v>
      </c>
      <c r="G266" s="33"/>
    </row>
    <row r="267" spans="1:7" s="34" customFormat="1" x14ac:dyDescent="0.2">
      <c r="A267" s="193"/>
      <c r="B267" s="187"/>
      <c r="C267" s="183"/>
      <c r="D267" s="184"/>
      <c r="E267" s="185"/>
      <c r="F267" s="152">
        <f>E267-D267+F266</f>
        <v>4946.6000000000004</v>
      </c>
      <c r="G267" s="33"/>
    </row>
    <row r="268" spans="1:7" s="34" customFormat="1" x14ac:dyDescent="0.2">
      <c r="A268" s="100"/>
      <c r="B268" s="30" t="s">
        <v>9</v>
      </c>
      <c r="C268" s="31"/>
      <c r="D268" s="153">
        <f>SUM(D264:D267)</f>
        <v>0</v>
      </c>
      <c r="E268" s="154">
        <f>SUM(E264:E267)</f>
        <v>0</v>
      </c>
      <c r="F268" s="152"/>
      <c r="G268" s="33"/>
    </row>
    <row r="269" spans="1:7" s="34" customFormat="1" ht="15.75" x14ac:dyDescent="0.25">
      <c r="A269" s="75"/>
      <c r="B269" s="32"/>
      <c r="C269" s="26"/>
      <c r="D269" s="156"/>
      <c r="E269" s="157"/>
      <c r="F269" s="157"/>
      <c r="G269" s="33"/>
    </row>
    <row r="270" spans="1:7" s="34" customFormat="1" ht="15.75" x14ac:dyDescent="0.25">
      <c r="A270" s="75"/>
      <c r="B270" s="32"/>
      <c r="C270" s="26"/>
      <c r="D270" s="156"/>
      <c r="E270" s="157"/>
      <c r="F270" s="157"/>
      <c r="G270" s="33"/>
    </row>
    <row r="271" spans="1:7" s="34" customFormat="1" ht="15.75" x14ac:dyDescent="0.25">
      <c r="A271" s="98">
        <f>'Chart of Accounts'!A41</f>
        <v>5021</v>
      </c>
      <c r="B271" s="98" t="str">
        <f>'Chart of Accounts'!B41</f>
        <v>Expense 21</v>
      </c>
      <c r="C271" s="8"/>
      <c r="D271" s="156"/>
      <c r="E271" s="157"/>
      <c r="F271" s="160"/>
      <c r="G271" s="33"/>
    </row>
    <row r="272" spans="1:7" s="34" customFormat="1" x14ac:dyDescent="0.2">
      <c r="A272" s="99"/>
      <c r="B272" s="74" t="s">
        <v>8</v>
      </c>
      <c r="C272" s="22"/>
      <c r="D272" s="161"/>
      <c r="E272" s="162"/>
      <c r="F272" s="163">
        <f>F267</f>
        <v>4946.6000000000004</v>
      </c>
      <c r="G272" s="33"/>
    </row>
    <row r="273" spans="1:7" s="34" customFormat="1" x14ac:dyDescent="0.2">
      <c r="A273" s="193"/>
      <c r="B273" s="187"/>
      <c r="C273" s="183"/>
      <c r="D273" s="184"/>
      <c r="E273" s="188"/>
      <c r="F273" s="152">
        <f>E273-D273+F272</f>
        <v>4946.6000000000004</v>
      </c>
      <c r="G273" s="33"/>
    </row>
    <row r="274" spans="1:7" s="34" customFormat="1" x14ac:dyDescent="0.2">
      <c r="A274" s="193"/>
      <c r="B274" s="187"/>
      <c r="C274" s="183"/>
      <c r="D274" s="184"/>
      <c r="E274" s="188"/>
      <c r="F274" s="152">
        <f>E274-D274+F273</f>
        <v>4946.6000000000004</v>
      </c>
      <c r="G274" s="33"/>
    </row>
    <row r="275" spans="1:7" s="34" customFormat="1" x14ac:dyDescent="0.2">
      <c r="A275" s="193"/>
      <c r="B275" s="187"/>
      <c r="C275" s="183"/>
      <c r="D275" s="184"/>
      <c r="E275" s="185"/>
      <c r="F275" s="152">
        <f>E275-D275+F274</f>
        <v>4946.6000000000004</v>
      </c>
      <c r="G275" s="33"/>
    </row>
    <row r="276" spans="1:7" s="34" customFormat="1" x14ac:dyDescent="0.2">
      <c r="A276" s="193"/>
      <c r="B276" s="187"/>
      <c r="C276" s="183"/>
      <c r="D276" s="184"/>
      <c r="E276" s="185"/>
      <c r="F276" s="152">
        <f>E276-D276+F275</f>
        <v>4946.6000000000004</v>
      </c>
      <c r="G276" s="33"/>
    </row>
    <row r="277" spans="1:7" s="34" customFormat="1" x14ac:dyDescent="0.2">
      <c r="A277" s="100"/>
      <c r="B277" s="30" t="s">
        <v>9</v>
      </c>
      <c r="C277" s="31"/>
      <c r="D277" s="153">
        <f>SUM(D273:D276)</f>
        <v>0</v>
      </c>
      <c r="E277" s="154">
        <f>SUM(E273:E276)</f>
        <v>0</v>
      </c>
      <c r="F277" s="152"/>
      <c r="G277" s="33"/>
    </row>
    <row r="278" spans="1:7" s="34" customFormat="1" ht="15.75" x14ac:dyDescent="0.25">
      <c r="A278" s="75"/>
      <c r="B278" s="32"/>
      <c r="C278" s="26"/>
      <c r="D278" s="156"/>
      <c r="E278" s="157"/>
      <c r="F278" s="157"/>
      <c r="G278" s="33"/>
    </row>
    <row r="279" spans="1:7" s="34" customFormat="1" ht="15.75" x14ac:dyDescent="0.25">
      <c r="A279" s="75"/>
      <c r="B279" s="32"/>
      <c r="C279" s="26"/>
      <c r="D279" s="156"/>
      <c r="E279" s="157"/>
      <c r="F279" s="157"/>
      <c r="G279" s="33"/>
    </row>
    <row r="280" spans="1:7" s="34" customFormat="1" ht="15.75" x14ac:dyDescent="0.25">
      <c r="A280" s="101">
        <f>'Chart of Accounts'!A42</f>
        <v>5022</v>
      </c>
      <c r="B280" s="101" t="str">
        <f>'Chart of Accounts'!B42</f>
        <v>Expense 22</v>
      </c>
      <c r="C280" s="8"/>
      <c r="D280" s="156"/>
      <c r="E280" s="157"/>
      <c r="F280" s="160"/>
      <c r="G280" s="33"/>
    </row>
    <row r="281" spans="1:7" s="34" customFormat="1" x14ac:dyDescent="0.2">
      <c r="A281" s="102"/>
      <c r="B281" s="74" t="s">
        <v>8</v>
      </c>
      <c r="C281" s="22"/>
      <c r="D281" s="161"/>
      <c r="E281" s="162"/>
      <c r="F281" s="163">
        <f>F276</f>
        <v>4946.6000000000004</v>
      </c>
      <c r="G281" s="33"/>
    </row>
    <row r="282" spans="1:7" s="34" customFormat="1" x14ac:dyDescent="0.2">
      <c r="A282" s="194"/>
      <c r="B282" s="187"/>
      <c r="C282" s="183"/>
      <c r="D282" s="184"/>
      <c r="E282" s="188"/>
      <c r="F282" s="152">
        <f>E282-D282+F281</f>
        <v>4946.6000000000004</v>
      </c>
      <c r="G282" s="33"/>
    </row>
    <row r="283" spans="1:7" s="34" customFormat="1" x14ac:dyDescent="0.2">
      <c r="A283" s="194"/>
      <c r="B283" s="187"/>
      <c r="C283" s="183"/>
      <c r="D283" s="184"/>
      <c r="E283" s="188"/>
      <c r="F283" s="152">
        <f>E283-D283+F282</f>
        <v>4946.6000000000004</v>
      </c>
      <c r="G283" s="33"/>
    </row>
    <row r="284" spans="1:7" s="34" customFormat="1" x14ac:dyDescent="0.2">
      <c r="A284" s="194"/>
      <c r="B284" s="187"/>
      <c r="C284" s="183"/>
      <c r="D284" s="184"/>
      <c r="E284" s="185"/>
      <c r="F284" s="152">
        <f>E284-D284+F283</f>
        <v>4946.6000000000004</v>
      </c>
      <c r="G284" s="33"/>
    </row>
    <row r="285" spans="1:7" s="34" customFormat="1" x14ac:dyDescent="0.2">
      <c r="A285" s="194"/>
      <c r="B285" s="187"/>
      <c r="C285" s="183"/>
      <c r="D285" s="184"/>
      <c r="E285" s="185"/>
      <c r="F285" s="152">
        <f>E285-D285+F284</f>
        <v>4946.6000000000004</v>
      </c>
      <c r="G285" s="33"/>
    </row>
    <row r="286" spans="1:7" s="34" customFormat="1" x14ac:dyDescent="0.2">
      <c r="A286" s="103"/>
      <c r="B286" s="30" t="s">
        <v>9</v>
      </c>
      <c r="C286" s="31"/>
      <c r="D286" s="153">
        <f>SUM(D282:D285)</f>
        <v>0</v>
      </c>
      <c r="E286" s="154">
        <f>SUM(E282:E285)</f>
        <v>0</v>
      </c>
      <c r="F286" s="152"/>
      <c r="G286" s="33"/>
    </row>
    <row r="287" spans="1:7" s="34" customFormat="1" ht="15.75" x14ac:dyDescent="0.25">
      <c r="A287" s="75"/>
      <c r="B287" s="32"/>
      <c r="C287" s="26"/>
      <c r="D287" s="156"/>
      <c r="E287" s="157"/>
      <c r="F287" s="157"/>
      <c r="G287" s="33"/>
    </row>
    <row r="288" spans="1:7" s="34" customFormat="1" ht="15.75" x14ac:dyDescent="0.25">
      <c r="A288" s="75"/>
      <c r="B288" s="32"/>
      <c r="C288" s="26"/>
      <c r="D288" s="156"/>
      <c r="E288" s="157"/>
      <c r="F288" s="157"/>
      <c r="G288" s="33"/>
    </row>
    <row r="289" spans="1:7" s="34" customFormat="1" ht="15.75" x14ac:dyDescent="0.25">
      <c r="A289" s="101">
        <f>'Chart of Accounts'!A43</f>
        <v>5023</v>
      </c>
      <c r="B289" s="101" t="str">
        <f>'Chart of Accounts'!B43</f>
        <v>Expense 23</v>
      </c>
      <c r="C289" s="8"/>
      <c r="D289" s="156"/>
      <c r="E289" s="157"/>
      <c r="F289" s="160"/>
      <c r="G289" s="33"/>
    </row>
    <row r="290" spans="1:7" s="34" customFormat="1" x14ac:dyDescent="0.2">
      <c r="A290" s="102"/>
      <c r="B290" s="74" t="s">
        <v>8</v>
      </c>
      <c r="C290" s="22"/>
      <c r="D290" s="161"/>
      <c r="E290" s="162"/>
      <c r="F290" s="163">
        <f>F285</f>
        <v>4946.6000000000004</v>
      </c>
      <c r="G290" s="33"/>
    </row>
    <row r="291" spans="1:7" s="34" customFormat="1" x14ac:dyDescent="0.2">
      <c r="A291" s="194"/>
      <c r="B291" s="187"/>
      <c r="C291" s="183"/>
      <c r="D291" s="184"/>
      <c r="E291" s="188"/>
      <c r="F291" s="152">
        <f>E291-D291+F290</f>
        <v>4946.6000000000004</v>
      </c>
      <c r="G291" s="33"/>
    </row>
    <row r="292" spans="1:7" s="34" customFormat="1" x14ac:dyDescent="0.2">
      <c r="A292" s="194"/>
      <c r="B292" s="187"/>
      <c r="C292" s="183"/>
      <c r="D292" s="184"/>
      <c r="E292" s="188"/>
      <c r="F292" s="152">
        <f>E292-D292+F291</f>
        <v>4946.6000000000004</v>
      </c>
      <c r="G292" s="33"/>
    </row>
    <row r="293" spans="1:7" s="34" customFormat="1" x14ac:dyDescent="0.2">
      <c r="A293" s="194"/>
      <c r="B293" s="187"/>
      <c r="C293" s="183"/>
      <c r="D293" s="184"/>
      <c r="E293" s="185"/>
      <c r="F293" s="152">
        <f>E293-D293+F292</f>
        <v>4946.6000000000004</v>
      </c>
      <c r="G293" s="33"/>
    </row>
    <row r="294" spans="1:7" s="34" customFormat="1" x14ac:dyDescent="0.2">
      <c r="A294" s="194"/>
      <c r="B294" s="187"/>
      <c r="C294" s="183"/>
      <c r="D294" s="184"/>
      <c r="E294" s="185"/>
      <c r="F294" s="152">
        <f>E294-D294+F293</f>
        <v>4946.6000000000004</v>
      </c>
      <c r="G294" s="33"/>
    </row>
    <row r="295" spans="1:7" s="34" customFormat="1" x14ac:dyDescent="0.2">
      <c r="A295" s="103"/>
      <c r="B295" s="30" t="s">
        <v>9</v>
      </c>
      <c r="C295" s="31"/>
      <c r="D295" s="153">
        <f>SUM(D291:D294)</f>
        <v>0</v>
      </c>
      <c r="E295" s="154">
        <f>SUM(E291:E294)</f>
        <v>0</v>
      </c>
      <c r="F295" s="152"/>
      <c r="G295" s="33"/>
    </row>
    <row r="296" spans="1:7" s="34" customFormat="1" ht="15.75" x14ac:dyDescent="0.25">
      <c r="A296" s="75"/>
      <c r="B296" s="32"/>
      <c r="C296" s="26"/>
      <c r="D296" s="156"/>
      <c r="E296" s="157"/>
      <c r="F296" s="157"/>
      <c r="G296" s="33"/>
    </row>
    <row r="297" spans="1:7" s="34" customFormat="1" ht="15.75" x14ac:dyDescent="0.25">
      <c r="A297" s="75"/>
      <c r="B297" s="32"/>
      <c r="C297" s="26"/>
      <c r="D297" s="156"/>
      <c r="E297" s="157"/>
      <c r="F297" s="157"/>
      <c r="G297" s="33"/>
    </row>
    <row r="298" spans="1:7" s="34" customFormat="1" ht="15.75" x14ac:dyDescent="0.25">
      <c r="A298" s="101">
        <f>'Chart of Accounts'!A44</f>
        <v>5024</v>
      </c>
      <c r="B298" s="101" t="str">
        <f>'Chart of Accounts'!B44</f>
        <v>Expense 24</v>
      </c>
      <c r="C298" s="8"/>
      <c r="D298" s="156"/>
      <c r="E298" s="157"/>
      <c r="F298" s="160"/>
      <c r="G298" s="33"/>
    </row>
    <row r="299" spans="1:7" s="34" customFormat="1" x14ac:dyDescent="0.2">
      <c r="A299" s="102"/>
      <c r="B299" s="74" t="s">
        <v>8</v>
      </c>
      <c r="C299" s="22"/>
      <c r="D299" s="161"/>
      <c r="E299" s="162"/>
      <c r="F299" s="163">
        <f>F294</f>
        <v>4946.6000000000004</v>
      </c>
      <c r="G299" s="33"/>
    </row>
    <row r="300" spans="1:7" s="34" customFormat="1" x14ac:dyDescent="0.2">
      <c r="A300" s="194"/>
      <c r="B300" s="187"/>
      <c r="C300" s="183"/>
      <c r="D300" s="184"/>
      <c r="E300" s="188"/>
      <c r="F300" s="152">
        <f>E300-D300+F299</f>
        <v>4946.6000000000004</v>
      </c>
      <c r="G300" s="33"/>
    </row>
    <row r="301" spans="1:7" s="34" customFormat="1" x14ac:dyDescent="0.2">
      <c r="A301" s="194"/>
      <c r="B301" s="187"/>
      <c r="C301" s="183"/>
      <c r="D301" s="184"/>
      <c r="E301" s="188"/>
      <c r="F301" s="152">
        <f>E301-D301+F300</f>
        <v>4946.6000000000004</v>
      </c>
      <c r="G301" s="33"/>
    </row>
    <row r="302" spans="1:7" s="34" customFormat="1" x14ac:dyDescent="0.2">
      <c r="A302" s="194"/>
      <c r="B302" s="187"/>
      <c r="C302" s="183"/>
      <c r="D302" s="184"/>
      <c r="E302" s="185"/>
      <c r="F302" s="152">
        <f>E302-D302+F301</f>
        <v>4946.6000000000004</v>
      </c>
      <c r="G302" s="33"/>
    </row>
    <row r="303" spans="1:7" s="34" customFormat="1" x14ac:dyDescent="0.2">
      <c r="A303" s="194"/>
      <c r="B303" s="187"/>
      <c r="C303" s="183"/>
      <c r="D303" s="184"/>
      <c r="E303" s="185"/>
      <c r="F303" s="152">
        <f>E303-D303+F302</f>
        <v>4946.6000000000004</v>
      </c>
      <c r="G303" s="33"/>
    </row>
    <row r="304" spans="1:7" s="34" customFormat="1" x14ac:dyDescent="0.2">
      <c r="A304" s="103"/>
      <c r="B304" s="30" t="s">
        <v>9</v>
      </c>
      <c r="C304" s="31"/>
      <c r="D304" s="153">
        <f>SUM(D300:D303)</f>
        <v>0</v>
      </c>
      <c r="E304" s="154">
        <f>SUM(E300:E303)</f>
        <v>0</v>
      </c>
      <c r="F304" s="152"/>
      <c r="G304" s="33"/>
    </row>
    <row r="305" spans="1:7" s="34" customFormat="1" x14ac:dyDescent="0.2">
      <c r="A305" s="27"/>
      <c r="B305" s="28"/>
      <c r="C305" s="8"/>
      <c r="D305" s="156"/>
      <c r="E305" s="157"/>
      <c r="F305" s="160"/>
      <c r="G305" s="33"/>
    </row>
    <row r="306" spans="1:7" s="34" customFormat="1" x14ac:dyDescent="0.2">
      <c r="A306" s="27"/>
      <c r="B306" s="28"/>
      <c r="C306" s="8"/>
      <c r="D306" s="156"/>
      <c r="E306" s="157"/>
      <c r="F306" s="160"/>
      <c r="G306" s="33"/>
    </row>
    <row r="307" spans="1:7" s="34" customFormat="1" ht="15.75" x14ac:dyDescent="0.25">
      <c r="A307" s="101">
        <f>'Chart of Accounts'!A45</f>
        <v>5025</v>
      </c>
      <c r="B307" s="101" t="str">
        <f>'Chart of Accounts'!B45</f>
        <v>Expense 25</v>
      </c>
      <c r="C307" s="8"/>
      <c r="D307" s="156"/>
      <c r="E307" s="157"/>
      <c r="F307" s="160"/>
      <c r="G307" s="33"/>
    </row>
    <row r="308" spans="1:7" s="34" customFormat="1" x14ac:dyDescent="0.2">
      <c r="A308" s="102"/>
      <c r="B308" s="74" t="s">
        <v>8</v>
      </c>
      <c r="C308" s="22"/>
      <c r="D308" s="161"/>
      <c r="E308" s="162"/>
      <c r="F308" s="163">
        <f>F303</f>
        <v>4946.6000000000004</v>
      </c>
      <c r="G308" s="33"/>
    </row>
    <row r="309" spans="1:7" s="34" customFormat="1" x14ac:dyDescent="0.2">
      <c r="A309" s="194"/>
      <c r="B309" s="187"/>
      <c r="C309" s="183"/>
      <c r="D309" s="184"/>
      <c r="E309" s="188"/>
      <c r="F309" s="152">
        <f>E309-D309+F308</f>
        <v>4946.6000000000004</v>
      </c>
      <c r="G309" s="33"/>
    </row>
    <row r="310" spans="1:7" s="34" customFormat="1" x14ac:dyDescent="0.2">
      <c r="A310" s="194"/>
      <c r="B310" s="187"/>
      <c r="C310" s="183"/>
      <c r="D310" s="184"/>
      <c r="E310" s="188"/>
      <c r="F310" s="152">
        <f>E310-D310+F309</f>
        <v>4946.6000000000004</v>
      </c>
      <c r="G310" s="33"/>
    </row>
    <row r="311" spans="1:7" s="34" customFormat="1" x14ac:dyDescent="0.2">
      <c r="A311" s="194"/>
      <c r="B311" s="187"/>
      <c r="C311" s="183"/>
      <c r="D311" s="184"/>
      <c r="E311" s="185"/>
      <c r="F311" s="152">
        <f>E311-D311+F310</f>
        <v>4946.6000000000004</v>
      </c>
      <c r="G311" s="33"/>
    </row>
    <row r="312" spans="1:7" s="34" customFormat="1" x14ac:dyDescent="0.2">
      <c r="A312" s="194"/>
      <c r="B312" s="187"/>
      <c r="C312" s="183"/>
      <c r="D312" s="184"/>
      <c r="E312" s="185"/>
      <c r="F312" s="152">
        <f>E312-D312+F311</f>
        <v>4946.6000000000004</v>
      </c>
      <c r="G312" s="33"/>
    </row>
    <row r="313" spans="1:7" s="34" customFormat="1" x14ac:dyDescent="0.2">
      <c r="A313" s="103"/>
      <c r="B313" s="30" t="s">
        <v>9</v>
      </c>
      <c r="C313" s="31"/>
      <c r="D313" s="153">
        <f>SUM(D309:D312)</f>
        <v>0</v>
      </c>
      <c r="E313" s="154">
        <f>SUM(E309:E312)</f>
        <v>0</v>
      </c>
      <c r="F313" s="152"/>
      <c r="G313" s="33"/>
    </row>
    <row r="314" spans="1:7" s="34" customFormat="1" x14ac:dyDescent="0.2">
      <c r="A314" s="27"/>
      <c r="B314" s="28"/>
      <c r="C314" s="8"/>
      <c r="D314" s="156"/>
      <c r="E314" s="157"/>
      <c r="F314" s="160"/>
      <c r="G314" s="33"/>
    </row>
    <row r="315" spans="1:7" s="34" customFormat="1" x14ac:dyDescent="0.2">
      <c r="A315" s="27"/>
      <c r="B315" s="28"/>
      <c r="C315" s="8"/>
      <c r="D315" s="156"/>
      <c r="E315" s="157"/>
      <c r="F315" s="160"/>
      <c r="G315" s="33"/>
    </row>
    <row r="316" spans="1:7" ht="18" customHeight="1" x14ac:dyDescent="0.25">
      <c r="A316" s="105">
        <f>'Chart of Accounts'!A46</f>
        <v>5026</v>
      </c>
      <c r="B316" s="105" t="str">
        <f>'Chart of Accounts'!B46</f>
        <v>Expense 26</v>
      </c>
      <c r="C316" s="8"/>
      <c r="D316" s="156"/>
      <c r="E316" s="157"/>
      <c r="F316" s="160"/>
    </row>
    <row r="317" spans="1:7" s="1" customFormat="1" ht="18" customHeight="1" x14ac:dyDescent="0.2">
      <c r="A317" s="106"/>
      <c r="B317" s="74" t="s">
        <v>8</v>
      </c>
      <c r="C317" s="22"/>
      <c r="D317" s="161"/>
      <c r="E317" s="162"/>
      <c r="F317" s="163">
        <f>F312</f>
        <v>4946.6000000000004</v>
      </c>
      <c r="G317" s="4"/>
    </row>
    <row r="318" spans="1:7" s="1" customFormat="1" ht="12.75" customHeight="1" x14ac:dyDescent="0.2">
      <c r="A318" s="195"/>
      <c r="B318" s="187"/>
      <c r="C318" s="183"/>
      <c r="D318" s="184"/>
      <c r="E318" s="188"/>
      <c r="F318" s="152">
        <f>E318-D318+F317</f>
        <v>4946.6000000000004</v>
      </c>
      <c r="G318" s="4"/>
    </row>
    <row r="319" spans="1:7" s="1" customFormat="1" ht="12.75" customHeight="1" x14ac:dyDescent="0.2">
      <c r="A319" s="195"/>
      <c r="B319" s="187"/>
      <c r="C319" s="183"/>
      <c r="D319" s="184"/>
      <c r="E319" s="188"/>
      <c r="F319" s="152">
        <f t="shared" ref="F319:F328" si="0">E319-D319+F318</f>
        <v>4946.6000000000004</v>
      </c>
      <c r="G319" s="4"/>
    </row>
    <row r="320" spans="1:7" s="1" customFormat="1" ht="12.75" customHeight="1" x14ac:dyDescent="0.2">
      <c r="A320" s="195"/>
      <c r="B320" s="187"/>
      <c r="C320" s="183"/>
      <c r="D320" s="184"/>
      <c r="E320" s="188"/>
      <c r="F320" s="152">
        <f t="shared" si="0"/>
        <v>4946.6000000000004</v>
      </c>
      <c r="G320" s="4"/>
    </row>
    <row r="321" spans="1:7" s="1" customFormat="1" ht="12.75" customHeight="1" x14ac:dyDescent="0.2">
      <c r="A321" s="195"/>
      <c r="B321" s="187"/>
      <c r="C321" s="183"/>
      <c r="D321" s="184"/>
      <c r="E321" s="188"/>
      <c r="F321" s="152">
        <f t="shared" si="0"/>
        <v>4946.6000000000004</v>
      </c>
      <c r="G321" s="4"/>
    </row>
    <row r="322" spans="1:7" s="1" customFormat="1" ht="12.75" customHeight="1" x14ac:dyDescent="0.2">
      <c r="A322" s="195"/>
      <c r="B322" s="187"/>
      <c r="C322" s="183"/>
      <c r="D322" s="184"/>
      <c r="E322" s="188"/>
      <c r="F322" s="152">
        <f t="shared" si="0"/>
        <v>4946.6000000000004</v>
      </c>
      <c r="G322" s="4"/>
    </row>
    <row r="323" spans="1:7" s="1" customFormat="1" ht="12.75" customHeight="1" x14ac:dyDescent="0.2">
      <c r="A323" s="195"/>
      <c r="B323" s="187"/>
      <c r="C323" s="183"/>
      <c r="D323" s="184"/>
      <c r="E323" s="188"/>
      <c r="F323" s="152">
        <f t="shared" si="0"/>
        <v>4946.6000000000004</v>
      </c>
      <c r="G323" s="4"/>
    </row>
    <row r="324" spans="1:7" s="1" customFormat="1" ht="12.75" customHeight="1" x14ac:dyDescent="0.2">
      <c r="A324" s="195"/>
      <c r="B324" s="187"/>
      <c r="C324" s="183"/>
      <c r="D324" s="184"/>
      <c r="E324" s="188"/>
      <c r="F324" s="152">
        <f t="shared" si="0"/>
        <v>4946.6000000000004</v>
      </c>
      <c r="G324" s="4"/>
    </row>
    <row r="325" spans="1:7" s="1" customFormat="1" ht="12.75" customHeight="1" x14ac:dyDescent="0.2">
      <c r="A325" s="195"/>
      <c r="B325" s="187"/>
      <c r="C325" s="183"/>
      <c r="D325" s="184"/>
      <c r="E325" s="188"/>
      <c r="F325" s="152">
        <f t="shared" si="0"/>
        <v>4946.6000000000004</v>
      </c>
      <c r="G325" s="4"/>
    </row>
    <row r="326" spans="1:7" s="1" customFormat="1" ht="12.75" customHeight="1" x14ac:dyDescent="0.2">
      <c r="A326" s="195"/>
      <c r="B326" s="187"/>
      <c r="C326" s="183"/>
      <c r="D326" s="184"/>
      <c r="E326" s="188"/>
      <c r="F326" s="152">
        <f t="shared" si="0"/>
        <v>4946.6000000000004</v>
      </c>
      <c r="G326" s="4"/>
    </row>
    <row r="327" spans="1:7" x14ac:dyDescent="0.2">
      <c r="A327" s="195"/>
      <c r="B327" s="187"/>
      <c r="C327" s="183"/>
      <c r="D327" s="184"/>
      <c r="E327" s="185"/>
      <c r="F327" s="152">
        <f t="shared" si="0"/>
        <v>4946.6000000000004</v>
      </c>
    </row>
    <row r="328" spans="1:7" x14ac:dyDescent="0.2">
      <c r="A328" s="195"/>
      <c r="B328" s="187"/>
      <c r="C328" s="183"/>
      <c r="D328" s="184"/>
      <c r="E328" s="185"/>
      <c r="F328" s="152">
        <f t="shared" si="0"/>
        <v>4946.6000000000004</v>
      </c>
    </row>
    <row r="329" spans="1:7" s="13" customFormat="1" x14ac:dyDescent="0.2">
      <c r="A329" s="107"/>
      <c r="B329" s="30" t="s">
        <v>9</v>
      </c>
      <c r="C329" s="31"/>
      <c r="D329" s="153">
        <f>SUM(D318:D328)</f>
        <v>0</v>
      </c>
      <c r="E329" s="154">
        <f>SUM(E318:E328)</f>
        <v>0</v>
      </c>
      <c r="F329" s="152"/>
      <c r="G329" s="3"/>
    </row>
    <row r="330" spans="1:7" s="13" customFormat="1" x14ac:dyDescent="0.2">
      <c r="A330" s="27"/>
      <c r="B330" s="28"/>
      <c r="C330" s="8"/>
      <c r="D330" s="156"/>
      <c r="E330" s="157"/>
      <c r="F330" s="160"/>
      <c r="G330" s="3"/>
    </row>
    <row r="331" spans="1:7" s="34" customFormat="1" ht="15.75" x14ac:dyDescent="0.25">
      <c r="A331" s="27"/>
      <c r="B331" s="32"/>
      <c r="C331" s="26"/>
      <c r="D331" s="156"/>
      <c r="E331" s="157"/>
      <c r="F331" s="157"/>
      <c r="G331" s="33"/>
    </row>
    <row r="332" spans="1:7" ht="18" customHeight="1" x14ac:dyDescent="0.25">
      <c r="A332" s="253">
        <f>'Chart of Accounts'!A47</f>
        <v>5027</v>
      </c>
      <c r="B332" s="253" t="str">
        <f>'Chart of Accounts'!B47</f>
        <v>Expense 27</v>
      </c>
      <c r="C332" s="8"/>
      <c r="D332" s="156"/>
      <c r="E332" s="157"/>
      <c r="F332" s="160"/>
    </row>
    <row r="333" spans="1:7" s="1" customFormat="1" ht="18" customHeight="1" x14ac:dyDescent="0.2">
      <c r="A333" s="254"/>
      <c r="B333" s="74" t="s">
        <v>8</v>
      </c>
      <c r="C333" s="22"/>
      <c r="D333" s="161"/>
      <c r="E333" s="162"/>
      <c r="F333" s="163">
        <f>F328</f>
        <v>4946.6000000000004</v>
      </c>
      <c r="G333" s="4"/>
    </row>
    <row r="334" spans="1:7" s="1" customFormat="1" ht="12.75" customHeight="1" x14ac:dyDescent="0.2">
      <c r="A334" s="255"/>
      <c r="B334" s="187"/>
      <c r="C334" s="183"/>
      <c r="D334" s="184"/>
      <c r="E334" s="188"/>
      <c r="F334" s="152">
        <f>E334-D334+F333</f>
        <v>4946.6000000000004</v>
      </c>
      <c r="G334" s="4"/>
    </row>
    <row r="335" spans="1:7" s="1" customFormat="1" ht="12.75" customHeight="1" x14ac:dyDescent="0.2">
      <c r="A335" s="255"/>
      <c r="B335" s="187"/>
      <c r="C335" s="183"/>
      <c r="D335" s="184"/>
      <c r="E335" s="188"/>
      <c r="F335" s="152">
        <f>E335-D335+F334</f>
        <v>4946.6000000000004</v>
      </c>
      <c r="G335" s="4"/>
    </row>
    <row r="336" spans="1:7" ht="12.75" customHeight="1" x14ac:dyDescent="0.2">
      <c r="A336" s="255"/>
      <c r="B336" s="187"/>
      <c r="C336" s="183"/>
      <c r="D336" s="184"/>
      <c r="E336" s="185"/>
      <c r="F336" s="152">
        <f>E336-D336+F335</f>
        <v>4946.6000000000004</v>
      </c>
    </row>
    <row r="337" spans="1:7" ht="12.75" customHeight="1" x14ac:dyDescent="0.2">
      <c r="A337" s="255"/>
      <c r="B337" s="187"/>
      <c r="C337" s="183"/>
      <c r="D337" s="184"/>
      <c r="E337" s="185"/>
      <c r="F337" s="152">
        <f>E337-D337+F336</f>
        <v>4946.6000000000004</v>
      </c>
    </row>
    <row r="338" spans="1:7" s="13" customFormat="1" x14ac:dyDescent="0.2">
      <c r="A338" s="256"/>
      <c r="B338" s="30" t="s">
        <v>9</v>
      </c>
      <c r="C338" s="31"/>
      <c r="D338" s="153">
        <f>SUM(D334:D337)</f>
        <v>0</v>
      </c>
      <c r="E338" s="154">
        <f>SUM(E334:E337)</f>
        <v>0</v>
      </c>
      <c r="F338" s="152"/>
      <c r="G338" s="3"/>
    </row>
    <row r="339" spans="1:7" s="13" customFormat="1" x14ac:dyDescent="0.2">
      <c r="A339" s="27"/>
      <c r="B339" s="28"/>
      <c r="C339" s="8"/>
      <c r="D339" s="156"/>
      <c r="E339" s="157"/>
      <c r="F339" s="160"/>
      <c r="G339" s="3"/>
    </row>
    <row r="340" spans="1:7" s="13" customFormat="1" x14ac:dyDescent="0.2">
      <c r="A340" s="27"/>
      <c r="B340" s="28"/>
      <c r="C340" s="8"/>
      <c r="D340" s="156"/>
      <c r="E340" s="157"/>
      <c r="F340" s="160"/>
      <c r="G340" s="3"/>
    </row>
    <row r="341" spans="1:7" s="13" customFormat="1" ht="15.75" x14ac:dyDescent="0.25">
      <c r="A341" s="253">
        <f>'Chart of Accounts'!A48</f>
        <v>5028</v>
      </c>
      <c r="B341" s="253" t="str">
        <f>'Chart of Accounts'!B48</f>
        <v>Expense 28</v>
      </c>
      <c r="C341" s="8"/>
      <c r="D341" s="156"/>
      <c r="E341" s="157"/>
      <c r="F341" s="160"/>
      <c r="G341" s="3"/>
    </row>
    <row r="342" spans="1:7" s="13" customFormat="1" x14ac:dyDescent="0.2">
      <c r="A342" s="254"/>
      <c r="B342" s="74" t="s">
        <v>8</v>
      </c>
      <c r="C342" s="22"/>
      <c r="D342" s="161"/>
      <c r="E342" s="162"/>
      <c r="F342" s="163">
        <f>F337</f>
        <v>4946.6000000000004</v>
      </c>
      <c r="G342" s="3"/>
    </row>
    <row r="343" spans="1:7" s="13" customFormat="1" x14ac:dyDescent="0.2">
      <c r="A343" s="255"/>
      <c r="B343" s="187"/>
      <c r="C343" s="183"/>
      <c r="D343" s="184"/>
      <c r="E343" s="188"/>
      <c r="F343" s="152">
        <f>E343-D343+F342</f>
        <v>4946.6000000000004</v>
      </c>
      <c r="G343" s="3"/>
    </row>
    <row r="344" spans="1:7" s="13" customFormat="1" x14ac:dyDescent="0.2">
      <c r="A344" s="255"/>
      <c r="B344" s="187"/>
      <c r="C344" s="183"/>
      <c r="D344" s="184"/>
      <c r="E344" s="188"/>
      <c r="F344" s="152">
        <f>E344-D344+F343</f>
        <v>4946.6000000000004</v>
      </c>
      <c r="G344" s="3"/>
    </row>
    <row r="345" spans="1:7" s="13" customFormat="1" x14ac:dyDescent="0.2">
      <c r="A345" s="255"/>
      <c r="B345" s="187"/>
      <c r="C345" s="183"/>
      <c r="D345" s="184"/>
      <c r="E345" s="185"/>
      <c r="F345" s="152">
        <f>E345-D345+F344</f>
        <v>4946.6000000000004</v>
      </c>
      <c r="G345" s="3"/>
    </row>
    <row r="346" spans="1:7" s="13" customFormat="1" x14ac:dyDescent="0.2">
      <c r="A346" s="255"/>
      <c r="B346" s="187"/>
      <c r="C346" s="183"/>
      <c r="D346" s="184"/>
      <c r="E346" s="185"/>
      <c r="F346" s="152">
        <f>E346-D346+F345</f>
        <v>4946.6000000000004</v>
      </c>
      <c r="G346" s="3"/>
    </row>
    <row r="347" spans="1:7" s="13" customFormat="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4946.6000000000004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0</v>
      </c>
      <c r="E351" s="166">
        <f>E15+E24+E33+E42+E51+E60+E69+E78+E87+E97+E106+E115+E124+E133+E142+E151+E160+E169+E178+E187+E196+E205+E214+E223+E232+E241+E250+E259+E268+E277+E286+E295+E304+E313+E329+E338+E347</f>
        <v>0</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4946.6000000000004</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4">
    <tabColor theme="9" tint="-0.499984740745262"/>
    <pageSetUpPr fitToPage="1"/>
  </sheetPr>
  <dimension ref="A1:G60"/>
  <sheetViews>
    <sheetView workbookViewId="0">
      <selection activeCell="I9" sqref="I9"/>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56</v>
      </c>
      <c r="B4" s="461"/>
      <c r="C4" s="461"/>
      <c r="D4" s="276"/>
      <c r="E4" s="277">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Nov '!G55</f>
        <v>4946.6000000000022</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'GL-DEC)'!E15-'GL-DEC)'!D15</f>
        <v>0</v>
      </c>
      <c r="F11" s="127"/>
      <c r="G11" s="82"/>
    </row>
    <row r="12" spans="1:7" ht="14.25" x14ac:dyDescent="0.2">
      <c r="A12" s="67"/>
      <c r="B12" s="126">
        <f>'Chart of Accounts'!A7</f>
        <v>4002</v>
      </c>
      <c r="C12" s="126" t="str">
        <f>'Chart of Accounts'!B7</f>
        <v>Swag</v>
      </c>
      <c r="D12" s="127"/>
      <c r="E12" s="128">
        <f>'GL-DEC)'!E24-'GL-DEC)'!D24</f>
        <v>0</v>
      </c>
      <c r="F12" s="127"/>
      <c r="G12" s="82"/>
    </row>
    <row r="13" spans="1:7" ht="14.25" x14ac:dyDescent="0.2">
      <c r="A13" s="67"/>
      <c r="B13" s="126">
        <f>'Chart of Accounts'!A8</f>
        <v>4003</v>
      </c>
      <c r="C13" s="126" t="str">
        <f>'Chart of Accounts'!B8</f>
        <v>Party Revenue (Tickets, Raffles, etc.)</v>
      </c>
      <c r="D13" s="127"/>
      <c r="E13" s="128">
        <f>'GL-DEC)'!E33-'GL-DEC)'!D33</f>
        <v>0</v>
      </c>
      <c r="F13" s="127"/>
      <c r="G13" s="82"/>
    </row>
    <row r="14" spans="1:7" ht="14.25" x14ac:dyDescent="0.2">
      <c r="A14" s="67"/>
      <c r="B14" s="126">
        <f>'Chart of Accounts'!A9</f>
        <v>4004</v>
      </c>
      <c r="C14" s="126" t="str">
        <f>'Chart of Accounts'!B9</f>
        <v>Income 4</v>
      </c>
      <c r="D14" s="127"/>
      <c r="E14" s="128">
        <f>'GL-DEC)'!E42-'GL-DEC)'!D42</f>
        <v>0</v>
      </c>
      <c r="F14" s="127"/>
      <c r="G14" s="82"/>
    </row>
    <row r="15" spans="1:7" ht="14.25" x14ac:dyDescent="0.2">
      <c r="A15" s="67"/>
      <c r="B15" s="126">
        <f>'Chart of Accounts'!A10</f>
        <v>4005</v>
      </c>
      <c r="C15" s="126" t="str">
        <f>'Chart of Accounts'!B10</f>
        <v>Income 5</v>
      </c>
      <c r="D15" s="127"/>
      <c r="E15" s="128">
        <f>'GL-DEC)'!E51-'GL-DEC)'!D51</f>
        <v>0</v>
      </c>
      <c r="F15" s="127"/>
      <c r="G15" s="82"/>
    </row>
    <row r="16" spans="1:7" ht="14.25" x14ac:dyDescent="0.2">
      <c r="A16" s="67"/>
      <c r="B16" s="126">
        <f>'Chart of Accounts'!A11</f>
        <v>4006</v>
      </c>
      <c r="C16" s="126" t="str">
        <f>'Chart of Accounts'!B11</f>
        <v>Income 6</v>
      </c>
      <c r="D16" s="127"/>
      <c r="E16" s="128">
        <f>'GL-DEC)'!E60-'GL-DEC)'!D60</f>
        <v>0</v>
      </c>
      <c r="F16" s="127"/>
      <c r="G16" s="82"/>
    </row>
    <row r="17" spans="1:7" ht="14.25" x14ac:dyDescent="0.2">
      <c r="A17" s="67"/>
      <c r="B17" s="126">
        <f>'Chart of Accounts'!A12</f>
        <v>4007</v>
      </c>
      <c r="C17" s="126" t="str">
        <f>'Chart of Accounts'!B12</f>
        <v>Income 7</v>
      </c>
      <c r="D17" s="127"/>
      <c r="E17" s="128">
        <f>'GL-DEC)'!E69-'GL-DEC)'!D69</f>
        <v>0</v>
      </c>
      <c r="F17" s="127"/>
      <c r="G17" s="82"/>
    </row>
    <row r="18" spans="1:7" ht="14.25" x14ac:dyDescent="0.2">
      <c r="A18" s="67"/>
      <c r="B18" s="126">
        <f>'Chart of Accounts'!A13</f>
        <v>4008</v>
      </c>
      <c r="C18" s="126" t="str">
        <f>'Chart of Accounts'!B13</f>
        <v>Income 8</v>
      </c>
      <c r="D18" s="127"/>
      <c r="E18" s="128">
        <f>'GL-DEC)'!E78-'GL-DEC)'!D78</f>
        <v>0</v>
      </c>
      <c r="F18" s="127"/>
      <c r="G18" s="82"/>
    </row>
    <row r="19" spans="1:7" ht="14.25" x14ac:dyDescent="0.2">
      <c r="A19" s="67"/>
      <c r="B19" s="126">
        <f>'Chart of Accounts'!A14</f>
        <v>4009</v>
      </c>
      <c r="C19" s="126" t="str">
        <f>'Chart of Accounts'!B14</f>
        <v>Income 9</v>
      </c>
      <c r="D19" s="127"/>
      <c r="E19" s="128">
        <f>'GL-DEC)'!E87-'GL-DEC)'!D87</f>
        <v>0</v>
      </c>
      <c r="F19" s="127"/>
      <c r="G19" s="82"/>
    </row>
    <row r="20" spans="1:7" ht="15.75" x14ac:dyDescent="0.25">
      <c r="A20" s="67"/>
      <c r="B20" s="129"/>
      <c r="C20" s="130" t="s">
        <v>6</v>
      </c>
      <c r="D20" s="131"/>
      <c r="E20" s="132"/>
      <c r="F20" s="129"/>
      <c r="G20" s="133">
        <f>SUM(E11:E19)</f>
        <v>0</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'GL-DEC)'!D97-'GL-DEC)'!E97</f>
        <v>0</v>
      </c>
      <c r="F23" s="124"/>
      <c r="G23" s="136"/>
    </row>
    <row r="24" spans="1:7" ht="14.25" x14ac:dyDescent="0.2">
      <c r="A24" s="67"/>
      <c r="B24" s="127">
        <f>'Chart of Accounts'!A19</f>
        <v>5002</v>
      </c>
      <c r="C24" s="127" t="str">
        <f>'Chart of Accounts'!B19</f>
        <v>International Dues</v>
      </c>
      <c r="D24" s="137"/>
      <c r="E24" s="128">
        <f>'GL-DEC)'!D106-'GL-DEC)'!E106</f>
        <v>0</v>
      </c>
      <c r="F24" s="124"/>
      <c r="G24" s="136"/>
    </row>
    <row r="25" spans="1:7" ht="14.25" x14ac:dyDescent="0.2">
      <c r="A25" s="67"/>
      <c r="B25" s="127">
        <f>'Chart of Accounts'!A20</f>
        <v>5003</v>
      </c>
      <c r="C25" s="127" t="str">
        <f>'Chart of Accounts'!B20</f>
        <v>Web Site</v>
      </c>
      <c r="D25" s="137"/>
      <c r="E25" s="128">
        <f>'GL-DEC)'!D115-'GL-DEC)'!E115</f>
        <v>0</v>
      </c>
      <c r="F25" s="124"/>
      <c r="G25" s="136"/>
    </row>
    <row r="26" spans="1:7" ht="14.25" x14ac:dyDescent="0.2">
      <c r="A26" s="67"/>
      <c r="B26" s="127">
        <f>'Chart of Accounts'!A21</f>
        <v>5004</v>
      </c>
      <c r="C26" s="127" t="str">
        <f>'Chart of Accounts'!B21</f>
        <v>P.O. Box</v>
      </c>
      <c r="D26" s="137"/>
      <c r="E26" s="128">
        <f>'GL-DEC)'!D124-'GL-DEC)'!E124</f>
        <v>0</v>
      </c>
      <c r="F26" s="124"/>
      <c r="G26" s="136"/>
    </row>
    <row r="27" spans="1:7" ht="14.25" x14ac:dyDescent="0.2">
      <c r="A27" s="67"/>
      <c r="B27" s="127">
        <f>'Chart of Accounts'!A22</f>
        <v>5005</v>
      </c>
      <c r="C27" s="127" t="str">
        <f>'Chart of Accounts'!B22</f>
        <v>Charitable Giving</v>
      </c>
      <c r="D27" s="137"/>
      <c r="E27" s="128">
        <f>'GL-DEC)'!D133-'GL-DEC)'!E133</f>
        <v>0</v>
      </c>
      <c r="F27" s="124"/>
      <c r="G27" s="136"/>
    </row>
    <row r="28" spans="1:7" ht="14.25" x14ac:dyDescent="0.2">
      <c r="A28" s="67"/>
      <c r="B28" s="127">
        <f>'Chart of Accounts'!A23</f>
        <v>5006</v>
      </c>
      <c r="C28" s="127" t="str">
        <f>'Chart of Accounts'!B23</f>
        <v>Run Expenses</v>
      </c>
      <c r="D28" s="137"/>
      <c r="E28" s="128">
        <f>'GL-DEC)'!D142-'GL-DEC)'!E142</f>
        <v>0</v>
      </c>
      <c r="F28" s="124"/>
      <c r="G28" s="136"/>
    </row>
    <row r="29" spans="1:7" ht="14.25" x14ac:dyDescent="0.2">
      <c r="A29" s="67"/>
      <c r="B29" s="127">
        <f>'Chart of Accounts'!A24</f>
        <v>5007</v>
      </c>
      <c r="C29" s="127" t="str">
        <f>'Chart of Accounts'!B24</f>
        <v>Shane Smith</v>
      </c>
      <c r="D29" s="137"/>
      <c r="E29" s="128">
        <f>'GL-DEC)'!D151-'GL-DEC)'!E151</f>
        <v>0</v>
      </c>
      <c r="F29" s="124"/>
      <c r="G29" s="136"/>
    </row>
    <row r="30" spans="1:7" ht="14.25" x14ac:dyDescent="0.2">
      <c r="A30" s="67"/>
      <c r="B30" s="127">
        <f>'Chart of Accounts'!A25</f>
        <v>5008</v>
      </c>
      <c r="C30" s="127" t="str">
        <f>'Chart of Accounts'!B25</f>
        <v>Chapter Party</v>
      </c>
      <c r="D30" s="137"/>
      <c r="E30" s="128">
        <f>'GL-DEC)'!D160-'GL-DEC)'!E160</f>
        <v>0</v>
      </c>
      <c r="F30" s="124"/>
      <c r="G30" s="136"/>
    </row>
    <row r="31" spans="1:7" ht="14.25" x14ac:dyDescent="0.2">
      <c r="A31" s="67"/>
      <c r="B31" s="127">
        <f>'Chart of Accounts'!A26</f>
        <v>5009</v>
      </c>
      <c r="C31" s="127" t="str">
        <f>'Chart of Accounts'!B26</f>
        <v>NY State Party</v>
      </c>
      <c r="D31" s="137"/>
      <c r="E31" s="128">
        <f>'GL-DEC)'!D169-'GL-DEC)'!E169</f>
        <v>0</v>
      </c>
      <c r="F31" s="124"/>
      <c r="G31" s="136"/>
    </row>
    <row r="32" spans="1:7" ht="14.25" x14ac:dyDescent="0.2">
      <c r="A32" s="67"/>
      <c r="B32" s="127">
        <f>'Chart of Accounts'!A28</f>
        <v>5010</v>
      </c>
      <c r="C32" s="127" t="str">
        <f>'Chart of Accounts'!B28</f>
        <v>Expense 10</v>
      </c>
      <c r="D32" s="137"/>
      <c r="E32" s="128">
        <f>'GL-DEC)'!D178-'GL-DEC)'!E178</f>
        <v>0</v>
      </c>
      <c r="F32" s="124"/>
      <c r="G32" s="136"/>
    </row>
    <row r="33" spans="1:7" ht="14.25" x14ac:dyDescent="0.2">
      <c r="A33" s="67"/>
      <c r="B33" s="127">
        <f>'Chart of Accounts'!A29</f>
        <v>5011</v>
      </c>
      <c r="C33" s="127" t="str">
        <f>'Chart of Accounts'!B29</f>
        <v>Expense 11</v>
      </c>
      <c r="D33" s="137"/>
      <c r="E33" s="128">
        <f>'GL-DEC)'!D187-'GL-DEC)'!E187</f>
        <v>0</v>
      </c>
      <c r="F33" s="124"/>
      <c r="G33" s="136"/>
    </row>
    <row r="34" spans="1:7" ht="14.25" x14ac:dyDescent="0.2">
      <c r="A34" s="67"/>
      <c r="B34" s="127">
        <f>'Chart of Accounts'!A30</f>
        <v>5012</v>
      </c>
      <c r="C34" s="127" t="str">
        <f>'Chart of Accounts'!B30</f>
        <v>Expense 12</v>
      </c>
      <c r="D34" s="137"/>
      <c r="E34" s="128">
        <f>'GL-DEC)'!D196-'GL-DEC)'!E196</f>
        <v>0</v>
      </c>
      <c r="F34" s="124"/>
      <c r="G34" s="136"/>
    </row>
    <row r="35" spans="1:7" ht="14.25" x14ac:dyDescent="0.2">
      <c r="A35" s="67"/>
      <c r="B35" s="127">
        <f>'Chart of Accounts'!A31</f>
        <v>5013</v>
      </c>
      <c r="C35" s="127" t="str">
        <f>'Chart of Accounts'!B31</f>
        <v>Expense 13</v>
      </c>
      <c r="D35" s="137"/>
      <c r="E35" s="128">
        <f>'GL-DEC)'!D205-'GL-DEC)'!E205</f>
        <v>0</v>
      </c>
      <c r="F35" s="124"/>
      <c r="G35" s="136"/>
    </row>
    <row r="36" spans="1:7" ht="14.25" x14ac:dyDescent="0.2">
      <c r="A36" s="67"/>
      <c r="B36" s="127">
        <f>'Chart of Accounts'!A33</f>
        <v>5014</v>
      </c>
      <c r="C36" s="127" t="str">
        <f>'Chart of Accounts'!B33</f>
        <v>Expense 14</v>
      </c>
      <c r="D36" s="137"/>
      <c r="E36" s="128">
        <f>'GL-DEC)'!D214-'GL-DEC)'!E214</f>
        <v>0</v>
      </c>
      <c r="F36" s="124"/>
      <c r="G36" s="136"/>
    </row>
    <row r="37" spans="1:7" ht="14.25" x14ac:dyDescent="0.2">
      <c r="A37" s="67"/>
      <c r="B37" s="127">
        <f>'Chart of Accounts'!A34</f>
        <v>5015</v>
      </c>
      <c r="C37" s="127" t="str">
        <f>'Chart of Accounts'!B34</f>
        <v>Expense 15</v>
      </c>
      <c r="D37" s="137"/>
      <c r="E37" s="128">
        <f>'GL-DEC)'!D223-'GL-DEC)'!E223</f>
        <v>0</v>
      </c>
      <c r="F37" s="124"/>
      <c r="G37" s="136"/>
    </row>
    <row r="38" spans="1:7" ht="14.25" x14ac:dyDescent="0.2">
      <c r="A38" s="67"/>
      <c r="B38" s="127">
        <f>'Chart of Accounts'!A35</f>
        <v>5016</v>
      </c>
      <c r="C38" s="127" t="str">
        <f>'Chart of Accounts'!B35</f>
        <v>Expense 16</v>
      </c>
      <c r="D38" s="137"/>
      <c r="E38" s="128">
        <f>'GL-DEC)'!D232-'GL-DEC)'!E232</f>
        <v>0</v>
      </c>
      <c r="F38" s="124"/>
      <c r="G38" s="136"/>
    </row>
    <row r="39" spans="1:7" ht="14.25" x14ac:dyDescent="0.2">
      <c r="A39" s="67"/>
      <c r="B39" s="127">
        <f>'Chart of Accounts'!A36</f>
        <v>5017</v>
      </c>
      <c r="C39" s="127" t="str">
        <f>'Chart of Accounts'!B36</f>
        <v>Expense 17</v>
      </c>
      <c r="D39" s="137"/>
      <c r="E39" s="128">
        <f>'GL-DEC)'!D241-'GL-DEC)'!E241</f>
        <v>0</v>
      </c>
      <c r="F39" s="124"/>
      <c r="G39" s="136"/>
    </row>
    <row r="40" spans="1:7" ht="14.25" x14ac:dyDescent="0.2">
      <c r="A40" s="67"/>
      <c r="B40" s="127">
        <f>'Chart of Accounts'!A38</f>
        <v>5018</v>
      </c>
      <c r="C40" s="127" t="str">
        <f>'Chart of Accounts'!B38</f>
        <v>Expense 18</v>
      </c>
      <c r="D40" s="137"/>
      <c r="E40" s="128">
        <f>'GL-DEC)'!D250-'GL-DEC)'!E250</f>
        <v>0</v>
      </c>
      <c r="F40" s="124"/>
      <c r="G40" s="136"/>
    </row>
    <row r="41" spans="1:7" ht="14.25" x14ac:dyDescent="0.2">
      <c r="A41" s="67"/>
      <c r="B41" s="127">
        <f>'Chart of Accounts'!A39</f>
        <v>5019</v>
      </c>
      <c r="C41" s="127" t="str">
        <f>'Chart of Accounts'!B39</f>
        <v>Expense 19</v>
      </c>
      <c r="D41" s="137"/>
      <c r="E41" s="128">
        <f>'GL-DEC)'!D259-'GL-DEC)'!E259</f>
        <v>0</v>
      </c>
      <c r="F41" s="124"/>
      <c r="G41" s="136"/>
    </row>
    <row r="42" spans="1:7" ht="14.25" x14ac:dyDescent="0.2">
      <c r="A42" s="67"/>
      <c r="B42" s="127">
        <f>'Chart of Accounts'!A40</f>
        <v>5020</v>
      </c>
      <c r="C42" s="127" t="str">
        <f>'Chart of Accounts'!B40</f>
        <v>Expense 20</v>
      </c>
      <c r="D42" s="137"/>
      <c r="E42" s="128">
        <f>'GL-DEC)'!D268-'GL-DEC)'!E268</f>
        <v>0</v>
      </c>
      <c r="F42" s="124"/>
      <c r="G42" s="136"/>
    </row>
    <row r="43" spans="1:7" ht="14.25" x14ac:dyDescent="0.2">
      <c r="A43" s="67"/>
      <c r="B43" s="127">
        <f>'Chart of Accounts'!A41</f>
        <v>5021</v>
      </c>
      <c r="C43" s="127" t="str">
        <f>'Chart of Accounts'!B41</f>
        <v>Expense 21</v>
      </c>
      <c r="D43" s="137"/>
      <c r="E43" s="128">
        <f>'GL-DEC)'!D277-'GL-DEC)'!E277</f>
        <v>0</v>
      </c>
      <c r="F43" s="124"/>
      <c r="G43" s="136"/>
    </row>
    <row r="44" spans="1:7" ht="14.25" x14ac:dyDescent="0.2">
      <c r="A44" s="67"/>
      <c r="B44" s="127">
        <f>'Chart of Accounts'!A42</f>
        <v>5022</v>
      </c>
      <c r="C44" s="127" t="str">
        <f>'Chart of Accounts'!B42</f>
        <v>Expense 22</v>
      </c>
      <c r="D44" s="137"/>
      <c r="E44" s="128">
        <f>'GL-DEC)'!D286-'GL-DEC)'!E286</f>
        <v>0</v>
      </c>
      <c r="F44" s="124"/>
      <c r="G44" s="136"/>
    </row>
    <row r="45" spans="1:7" ht="14.25" x14ac:dyDescent="0.2">
      <c r="A45" s="67"/>
      <c r="B45" s="127">
        <f>'Chart of Accounts'!A43</f>
        <v>5023</v>
      </c>
      <c r="C45" s="127" t="str">
        <f>'Chart of Accounts'!B43</f>
        <v>Expense 23</v>
      </c>
      <c r="D45" s="137"/>
      <c r="E45" s="128">
        <f>'GL-DEC)'!D295-'GL-DEC)'!E295</f>
        <v>0</v>
      </c>
      <c r="F45" s="124"/>
      <c r="G45" s="136"/>
    </row>
    <row r="46" spans="1:7" ht="14.25" x14ac:dyDescent="0.2">
      <c r="A46" s="67"/>
      <c r="B46" s="127">
        <f>'Chart of Accounts'!A44</f>
        <v>5024</v>
      </c>
      <c r="C46" s="127" t="str">
        <f>'Chart of Accounts'!B44</f>
        <v>Expense 24</v>
      </c>
      <c r="D46" s="137"/>
      <c r="E46" s="128">
        <f>'GL-DEC)'!D304-'GL-DEC)'!E304</f>
        <v>0</v>
      </c>
      <c r="F46" s="124"/>
      <c r="G46" s="136"/>
    </row>
    <row r="47" spans="1:7" ht="14.25" x14ac:dyDescent="0.2">
      <c r="A47" s="67"/>
      <c r="B47" s="127">
        <f>'Chart of Accounts'!A45</f>
        <v>5025</v>
      </c>
      <c r="C47" s="127" t="str">
        <f>'Chart of Accounts'!B45</f>
        <v>Expense 25</v>
      </c>
      <c r="D47" s="137"/>
      <c r="E47" s="128">
        <f>'GL-DEC)'!D313-'GL-DEC)'!E313</f>
        <v>0</v>
      </c>
      <c r="F47" s="124"/>
      <c r="G47" s="136"/>
    </row>
    <row r="48" spans="1:7" ht="14.25" x14ac:dyDescent="0.2">
      <c r="A48" s="67"/>
      <c r="B48" s="127">
        <f>'Chart of Accounts'!A46</f>
        <v>5026</v>
      </c>
      <c r="C48" s="127" t="str">
        <f>'Chart of Accounts'!B46</f>
        <v>Expense 26</v>
      </c>
      <c r="D48" s="137"/>
      <c r="E48" s="128">
        <f>'GL-DEC)'!D329-'GL-DEC)'!E329</f>
        <v>0</v>
      </c>
      <c r="F48" s="124"/>
      <c r="G48" s="136"/>
    </row>
    <row r="49" spans="1:7" ht="14.25" x14ac:dyDescent="0.2">
      <c r="A49" s="67"/>
      <c r="B49" s="127">
        <f>'Chart of Accounts'!A47</f>
        <v>5027</v>
      </c>
      <c r="C49" s="127" t="str">
        <f>'Chart of Accounts'!B47</f>
        <v>Expense 27</v>
      </c>
      <c r="D49" s="137"/>
      <c r="E49" s="128">
        <f>'GL-DEC)'!D338-'GL-DEC)'!E338</f>
        <v>0</v>
      </c>
      <c r="F49" s="124"/>
      <c r="G49" s="136"/>
    </row>
    <row r="50" spans="1:7" ht="14.25" x14ac:dyDescent="0.2">
      <c r="A50" s="67"/>
      <c r="B50" s="127">
        <f>'Chart of Accounts'!A48</f>
        <v>5028</v>
      </c>
      <c r="C50" s="127" t="str">
        <f>'Chart of Accounts'!B48</f>
        <v>Expense 28</v>
      </c>
      <c r="D50" s="137"/>
      <c r="E50" s="128">
        <f>'GL-DEC)'!D347-'GL-DEC)'!E347</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0</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4946.6000000000022</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C4"/>
  </mergeCells>
  <pageMargins left="0.75" right="0.75" top="1" bottom="1" header="0.5" footer="0.5"/>
  <pageSetup scale="78" orientation="portrait" horizontalDpi="4294967293"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5">
    <tabColor rgb="FF92D050"/>
    <pageSetUpPr fitToPage="1"/>
  </sheetPr>
  <dimension ref="A1:G60"/>
  <sheetViews>
    <sheetView topLeftCell="A16" workbookViewId="0">
      <selection activeCell="C16" sqref="C16"/>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2" t="s">
        <v>42</v>
      </c>
      <c r="B4" s="462"/>
      <c r="C4" s="462"/>
      <c r="D4" s="462"/>
      <c r="E4" s="462"/>
      <c r="F4" s="462"/>
      <c r="G4" s="462"/>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1">
        <f>'P&amp;L Jan'!G8</f>
        <v>5043.6000000000004</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'P&amp;L YTD 3rd QTR '!E11+'P&amp;L Oct'!E11+'P&amp;L Nov '!E11+'P&amp;L Dec'!E11</f>
        <v>728.27</v>
      </c>
      <c r="F11" s="127"/>
      <c r="G11" s="82"/>
    </row>
    <row r="12" spans="1:7" ht="14.25" x14ac:dyDescent="0.2">
      <c r="A12" s="67"/>
      <c r="B12" s="126">
        <f>'Chart of Accounts'!A7</f>
        <v>4002</v>
      </c>
      <c r="C12" s="126" t="str">
        <f>'Chart of Accounts'!B7</f>
        <v>Swag</v>
      </c>
      <c r="D12" s="127"/>
      <c r="E12" s="128">
        <f>'P&amp;L YTD 3rd QTR '!E12+'P&amp;L Oct'!E12+'P&amp;L Nov '!E12+'P&amp;L Dec'!E12</f>
        <v>274.3599999999999</v>
      </c>
      <c r="F12" s="127"/>
      <c r="G12" s="82"/>
    </row>
    <row r="13" spans="1:7" ht="14.25" x14ac:dyDescent="0.2">
      <c r="A13" s="67"/>
      <c r="B13" s="126">
        <f>'Chart of Accounts'!A8</f>
        <v>4003</v>
      </c>
      <c r="C13" s="126" t="str">
        <f>'Chart of Accounts'!B8</f>
        <v>Party Revenue (Tickets, Raffles, etc.)</v>
      </c>
      <c r="D13" s="127"/>
      <c r="E13" s="128">
        <f>'P&amp;L YTD 3rd QTR '!E13+'P&amp;L Oct'!E13+'P&amp;L Nov '!E13+'P&amp;L Dec'!E13</f>
        <v>-56.73</v>
      </c>
      <c r="F13" s="127"/>
      <c r="G13" s="82"/>
    </row>
    <row r="14" spans="1:7" ht="14.25" x14ac:dyDescent="0.2">
      <c r="A14" s="67"/>
      <c r="B14" s="126">
        <f>'Chart of Accounts'!A9</f>
        <v>4004</v>
      </c>
      <c r="C14" s="126" t="str">
        <f>'Chart of Accounts'!B9</f>
        <v>Income 4</v>
      </c>
      <c r="D14" s="127"/>
      <c r="E14" s="128">
        <f>'P&amp;L YTD 3rd QTR '!E14+'P&amp;L Oct'!E14+'P&amp;L Nov '!E14+'P&amp;L Dec'!E14</f>
        <v>0</v>
      </c>
      <c r="F14" s="127"/>
      <c r="G14" s="82"/>
    </row>
    <row r="15" spans="1:7" ht="14.25" x14ac:dyDescent="0.2">
      <c r="A15" s="67"/>
      <c r="B15" s="126">
        <f>'Chart of Accounts'!A10</f>
        <v>4005</v>
      </c>
      <c r="C15" s="126" t="str">
        <f>'Chart of Accounts'!B10</f>
        <v>Income 5</v>
      </c>
      <c r="D15" s="127"/>
      <c r="E15" s="128">
        <f>'P&amp;L YTD 3rd QTR '!E15+'P&amp;L Oct'!E15+'P&amp;L Nov '!E15+'P&amp;L Dec'!E15</f>
        <v>0</v>
      </c>
      <c r="F15" s="127"/>
      <c r="G15" s="82"/>
    </row>
    <row r="16" spans="1:7" ht="14.25" x14ac:dyDescent="0.2">
      <c r="A16" s="67"/>
      <c r="B16" s="126">
        <f>'Chart of Accounts'!A11</f>
        <v>4006</v>
      </c>
      <c r="C16" s="126" t="str">
        <f>'Chart of Accounts'!B11</f>
        <v>Income 6</v>
      </c>
      <c r="D16" s="127"/>
      <c r="E16" s="128">
        <f>'P&amp;L YTD 3rd QTR '!E16+'P&amp;L Oct'!E16+'P&amp;L Nov '!E16+'P&amp;L Dec'!E16</f>
        <v>0</v>
      </c>
      <c r="F16" s="127"/>
      <c r="G16" s="82"/>
    </row>
    <row r="17" spans="1:7" ht="14.25" x14ac:dyDescent="0.2">
      <c r="A17" s="67"/>
      <c r="B17" s="126">
        <f>'Chart of Accounts'!A12</f>
        <v>4007</v>
      </c>
      <c r="C17" s="126" t="str">
        <f>'Chart of Accounts'!B12</f>
        <v>Income 7</v>
      </c>
      <c r="D17" s="127"/>
      <c r="E17" s="128">
        <f>'P&amp;L YTD 3rd QTR '!E17+'P&amp;L Oct'!E17+'P&amp;L Nov '!E17+'P&amp;L Dec'!E17</f>
        <v>0</v>
      </c>
      <c r="F17" s="127"/>
      <c r="G17" s="82"/>
    </row>
    <row r="18" spans="1:7" ht="14.25" x14ac:dyDescent="0.2">
      <c r="A18" s="67"/>
      <c r="B18" s="126">
        <f>'Chart of Accounts'!A13</f>
        <v>4008</v>
      </c>
      <c r="C18" s="126" t="str">
        <f>'Chart of Accounts'!B13</f>
        <v>Income 8</v>
      </c>
      <c r="D18" s="127"/>
      <c r="E18" s="128">
        <f>'P&amp;L YTD 3rd QTR '!E18+'P&amp;L Oct'!E18+'P&amp;L Nov '!E18+'P&amp;L Dec'!E18</f>
        <v>0</v>
      </c>
      <c r="F18" s="127"/>
      <c r="G18" s="82"/>
    </row>
    <row r="19" spans="1:7" ht="14.25" x14ac:dyDescent="0.2">
      <c r="A19" s="67"/>
      <c r="B19" s="126">
        <f>'Chart of Accounts'!A14</f>
        <v>4009</v>
      </c>
      <c r="C19" s="126" t="str">
        <f>'Chart of Accounts'!B14</f>
        <v>Income 9</v>
      </c>
      <c r="D19" s="127"/>
      <c r="E19" s="128">
        <f>'P&amp;L YTD 3rd QTR '!E19+'P&amp;L Oct'!E19+'P&amp;L Nov '!E19+'P&amp;L Dec'!E19</f>
        <v>0</v>
      </c>
      <c r="F19" s="127"/>
      <c r="G19" s="82"/>
    </row>
    <row r="20" spans="1:7" ht="15.75" x14ac:dyDescent="0.25">
      <c r="A20" s="67"/>
      <c r="B20" s="129"/>
      <c r="C20" s="130" t="s">
        <v>6</v>
      </c>
      <c r="D20" s="131"/>
      <c r="E20" s="132"/>
      <c r="F20" s="129"/>
      <c r="G20" s="133">
        <f>SUM(E11:E19)</f>
        <v>945.89999999999986</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'P&amp;L YTD 3rd QTR '!E23+'P&amp;L Oct'!E23+'P&amp;L Nov '!E23+'P&amp;L Dec'!E23</f>
        <v>31.430000000000003</v>
      </c>
      <c r="F23" s="124"/>
      <c r="G23" s="136"/>
    </row>
    <row r="24" spans="1:7" ht="14.25" x14ac:dyDescent="0.2">
      <c r="A24" s="67"/>
      <c r="B24" s="127">
        <f>'Chart of Accounts'!A19</f>
        <v>5002</v>
      </c>
      <c r="C24" s="127" t="str">
        <f>'Chart of Accounts'!B19</f>
        <v>International Dues</v>
      </c>
      <c r="D24" s="137"/>
      <c r="E24" s="128">
        <f>'P&amp;L YTD 3rd QTR '!E24+'P&amp;L Oct'!E24+'P&amp;L Nov '!E24+'P&amp;L Dec'!E24</f>
        <v>432</v>
      </c>
      <c r="F24" s="124"/>
      <c r="G24" s="136"/>
    </row>
    <row r="25" spans="1:7" ht="14.25" x14ac:dyDescent="0.2">
      <c r="A25" s="67"/>
      <c r="B25" s="127">
        <f>'Chart of Accounts'!A20</f>
        <v>5003</v>
      </c>
      <c r="C25" s="127" t="str">
        <f>'Chart of Accounts'!B20</f>
        <v>Web Site</v>
      </c>
      <c r="D25" s="137"/>
      <c r="E25" s="128">
        <f>'P&amp;L YTD 3rd QTR '!E25+'P&amp;L Oct'!E25+'P&amp;L Nov '!E25+'P&amp;L Dec'!E25</f>
        <v>106.9</v>
      </c>
      <c r="F25" s="124"/>
      <c r="G25" s="136"/>
    </row>
    <row r="26" spans="1:7" ht="14.25" x14ac:dyDescent="0.2">
      <c r="A26" s="67"/>
      <c r="B26" s="127">
        <f>'Chart of Accounts'!A21</f>
        <v>5004</v>
      </c>
      <c r="C26" s="127" t="str">
        <f>'Chart of Accounts'!B21</f>
        <v>P.O. Box</v>
      </c>
      <c r="D26" s="137"/>
      <c r="E26" s="128">
        <f>'P&amp;L YTD 3rd QTR '!E26+'P&amp;L Oct'!E26+'P&amp;L Nov '!E26+'P&amp;L Dec'!E26</f>
        <v>172.57</v>
      </c>
      <c r="F26" s="124"/>
      <c r="G26" s="136"/>
    </row>
    <row r="27" spans="1:7" ht="14.25" x14ac:dyDescent="0.2">
      <c r="A27" s="67"/>
      <c r="B27" s="127">
        <f>'Chart of Accounts'!A22</f>
        <v>5005</v>
      </c>
      <c r="C27" s="127" t="str">
        <f>'Chart of Accounts'!B22</f>
        <v>Charitable Giving</v>
      </c>
      <c r="D27" s="137"/>
      <c r="E27" s="128">
        <f>'P&amp;L YTD 3rd QTR '!E27+'P&amp;L Oct'!E27+'P&amp;L Nov '!E27+'P&amp;L Dec'!E27</f>
        <v>300</v>
      </c>
      <c r="F27" s="124"/>
      <c r="G27" s="136"/>
    </row>
    <row r="28" spans="1:7" ht="14.25" x14ac:dyDescent="0.2">
      <c r="A28" s="67"/>
      <c r="B28" s="127">
        <f>'Chart of Accounts'!A23</f>
        <v>5006</v>
      </c>
      <c r="C28" s="127" t="str">
        <f>'Chart of Accounts'!B23</f>
        <v>Run Expenses</v>
      </c>
      <c r="D28" s="137"/>
      <c r="E28" s="128">
        <f>'P&amp;L YTD 3rd QTR '!E28+'P&amp;L Oct'!E28+'P&amp;L Nov '!E28+'P&amp;L Dec'!E28</f>
        <v>0</v>
      </c>
      <c r="F28" s="124"/>
      <c r="G28" s="136"/>
    </row>
    <row r="29" spans="1:7" ht="14.25" x14ac:dyDescent="0.2">
      <c r="A29" s="67"/>
      <c r="B29" s="127">
        <f>'Chart of Accounts'!A24</f>
        <v>5007</v>
      </c>
      <c r="C29" s="127" t="str">
        <f>'Chart of Accounts'!B24</f>
        <v>Shane Smith</v>
      </c>
      <c r="D29" s="137"/>
      <c r="E29" s="128">
        <f>'P&amp;L YTD 3rd QTR '!E29+'P&amp;L Oct'!E29+'P&amp;L Nov '!E29+'P&amp;L Dec'!E29</f>
        <v>0</v>
      </c>
      <c r="F29" s="124"/>
      <c r="G29" s="136"/>
    </row>
    <row r="30" spans="1:7" ht="14.25" x14ac:dyDescent="0.2">
      <c r="A30" s="67"/>
      <c r="B30" s="127">
        <f>'Chart of Accounts'!A25</f>
        <v>5008</v>
      </c>
      <c r="C30" s="127" t="str">
        <f>'Chart of Accounts'!B25</f>
        <v>Chapter Party</v>
      </c>
      <c r="D30" s="137"/>
      <c r="E30" s="128">
        <f>'P&amp;L YTD 3rd QTR '!E30+'P&amp;L Oct'!E30+'P&amp;L Nov '!E30+'P&amp;L Dec'!E30</f>
        <v>0</v>
      </c>
      <c r="F30" s="124"/>
      <c r="G30" s="136"/>
    </row>
    <row r="31" spans="1:7" ht="14.25" x14ac:dyDescent="0.2">
      <c r="A31" s="67"/>
      <c r="B31" s="127">
        <f>'Chart of Accounts'!A26</f>
        <v>5009</v>
      </c>
      <c r="C31" s="127" t="str">
        <f>'Chart of Accounts'!B26</f>
        <v>NY State Party</v>
      </c>
      <c r="D31" s="137"/>
      <c r="E31" s="128">
        <f>'P&amp;L YTD 3rd QTR '!E31+'P&amp;L Oct'!E31+'P&amp;L Nov '!E31+'P&amp;L Dec'!E31</f>
        <v>0</v>
      </c>
      <c r="F31" s="124"/>
      <c r="G31" s="136"/>
    </row>
    <row r="32" spans="1:7" ht="14.25" x14ac:dyDescent="0.2">
      <c r="A32" s="67"/>
      <c r="B32" s="127">
        <f>'Chart of Accounts'!A28</f>
        <v>5010</v>
      </c>
      <c r="C32" s="127" t="str">
        <f>'Chart of Accounts'!B28</f>
        <v>Expense 10</v>
      </c>
      <c r="D32" s="137"/>
      <c r="E32" s="128">
        <f>'P&amp;L YTD 3rd QTR '!E32+'P&amp;L Oct'!E32+'P&amp;L Nov '!E32+'P&amp;L Dec'!E32</f>
        <v>0</v>
      </c>
      <c r="F32" s="124"/>
      <c r="G32" s="136"/>
    </row>
    <row r="33" spans="1:7" ht="14.25" x14ac:dyDescent="0.2">
      <c r="A33" s="67"/>
      <c r="B33" s="127">
        <f>'Chart of Accounts'!A29</f>
        <v>5011</v>
      </c>
      <c r="C33" s="127" t="str">
        <f>'Chart of Accounts'!B29</f>
        <v>Expense 11</v>
      </c>
      <c r="D33" s="137"/>
      <c r="E33" s="128">
        <f>'P&amp;L YTD 3rd QTR '!E33+'P&amp;L Oct'!E33+'P&amp;L Nov '!E33+'P&amp;L Dec'!E33</f>
        <v>0</v>
      </c>
      <c r="F33" s="124"/>
      <c r="G33" s="136"/>
    </row>
    <row r="34" spans="1:7" ht="14.25" x14ac:dyDescent="0.2">
      <c r="A34" s="67"/>
      <c r="B34" s="127">
        <f>'Chart of Accounts'!A30</f>
        <v>5012</v>
      </c>
      <c r="C34" s="127" t="str">
        <f>'Chart of Accounts'!B30</f>
        <v>Expense 12</v>
      </c>
      <c r="D34" s="137"/>
      <c r="E34" s="128">
        <f>'P&amp;L YTD 3rd QTR '!E34+'P&amp;L Oct'!E34+'P&amp;L Nov '!E34+'P&amp;L Dec'!E34</f>
        <v>0</v>
      </c>
      <c r="F34" s="124"/>
      <c r="G34" s="136"/>
    </row>
    <row r="35" spans="1:7" ht="14.25" x14ac:dyDescent="0.2">
      <c r="A35" s="67"/>
      <c r="B35" s="127">
        <f>'Chart of Accounts'!A31</f>
        <v>5013</v>
      </c>
      <c r="C35" s="127" t="str">
        <f>'Chart of Accounts'!B31</f>
        <v>Expense 13</v>
      </c>
      <c r="D35" s="137"/>
      <c r="E35" s="128">
        <f>'P&amp;L YTD 3rd QTR '!E35+'P&amp;L Oct'!E35+'P&amp;L Nov '!E35+'P&amp;L Dec'!E35</f>
        <v>0</v>
      </c>
      <c r="F35" s="124"/>
      <c r="G35" s="136"/>
    </row>
    <row r="36" spans="1:7" ht="14.25" x14ac:dyDescent="0.2">
      <c r="A36" s="67"/>
      <c r="B36" s="127">
        <f>'Chart of Accounts'!A33</f>
        <v>5014</v>
      </c>
      <c r="C36" s="127" t="str">
        <f>'Chart of Accounts'!B33</f>
        <v>Expense 14</v>
      </c>
      <c r="D36" s="137"/>
      <c r="E36" s="128">
        <f>'P&amp;L YTD 3rd QTR '!E36+'P&amp;L Oct'!E36+'P&amp;L Nov '!E36+'P&amp;L Dec'!E36</f>
        <v>0</v>
      </c>
      <c r="F36" s="124"/>
      <c r="G36" s="136"/>
    </row>
    <row r="37" spans="1:7" ht="14.25" x14ac:dyDescent="0.2">
      <c r="A37" s="67"/>
      <c r="B37" s="127">
        <f>'Chart of Accounts'!A34</f>
        <v>5015</v>
      </c>
      <c r="C37" s="127" t="str">
        <f>'Chart of Accounts'!B34</f>
        <v>Expense 15</v>
      </c>
      <c r="D37" s="137"/>
      <c r="E37" s="128">
        <f>'P&amp;L YTD 3rd QTR '!E37+'P&amp;L Oct'!E37+'P&amp;L Nov '!E37+'P&amp;L Dec'!E37</f>
        <v>0</v>
      </c>
      <c r="F37" s="124"/>
      <c r="G37" s="136"/>
    </row>
    <row r="38" spans="1:7" ht="14.25" x14ac:dyDescent="0.2">
      <c r="A38" s="67"/>
      <c r="B38" s="127">
        <f>'Chart of Accounts'!A35</f>
        <v>5016</v>
      </c>
      <c r="C38" s="127" t="str">
        <f>'Chart of Accounts'!B35</f>
        <v>Expense 16</v>
      </c>
      <c r="D38" s="137"/>
      <c r="E38" s="128">
        <f>'P&amp;L YTD 3rd QTR '!E38+'P&amp;L Oct'!E38+'P&amp;L Nov '!E38+'P&amp;L Dec'!E38</f>
        <v>0</v>
      </c>
      <c r="F38" s="124"/>
      <c r="G38" s="136"/>
    </row>
    <row r="39" spans="1:7" ht="14.25" x14ac:dyDescent="0.2">
      <c r="A39" s="67"/>
      <c r="B39" s="127">
        <f>'Chart of Accounts'!A36</f>
        <v>5017</v>
      </c>
      <c r="C39" s="127" t="str">
        <f>'Chart of Accounts'!B36</f>
        <v>Expense 17</v>
      </c>
      <c r="D39" s="137"/>
      <c r="E39" s="128">
        <f>'P&amp;L YTD 3rd QTR '!E39+'P&amp;L Oct'!E39+'P&amp;L Nov '!E39+'P&amp;L Dec'!E39</f>
        <v>0</v>
      </c>
      <c r="F39" s="124"/>
      <c r="G39" s="136"/>
    </row>
    <row r="40" spans="1:7" ht="14.25" x14ac:dyDescent="0.2">
      <c r="A40" s="67"/>
      <c r="B40" s="127">
        <f>'Chart of Accounts'!A38</f>
        <v>5018</v>
      </c>
      <c r="C40" s="127" t="str">
        <f>'Chart of Accounts'!B38</f>
        <v>Expense 18</v>
      </c>
      <c r="D40" s="137"/>
      <c r="E40" s="128">
        <f>'P&amp;L YTD 3rd QTR '!E40+'P&amp;L Oct'!E40+'P&amp;L Nov '!E40+'P&amp;L Dec'!E40</f>
        <v>0</v>
      </c>
      <c r="F40" s="124"/>
      <c r="G40" s="136"/>
    </row>
    <row r="41" spans="1:7" ht="14.25" x14ac:dyDescent="0.2">
      <c r="A41" s="67"/>
      <c r="B41" s="127">
        <f>'Chart of Accounts'!A39</f>
        <v>5019</v>
      </c>
      <c r="C41" s="127" t="str">
        <f>'Chart of Accounts'!B39</f>
        <v>Expense 19</v>
      </c>
      <c r="D41" s="137"/>
      <c r="E41" s="128">
        <f>'P&amp;L YTD 3rd QTR '!E41+'P&amp;L Oct'!E41+'P&amp;L Nov '!E41+'P&amp;L Dec'!E41</f>
        <v>0</v>
      </c>
      <c r="F41" s="124"/>
      <c r="G41" s="136"/>
    </row>
    <row r="42" spans="1:7" ht="14.25" x14ac:dyDescent="0.2">
      <c r="A42" s="67"/>
      <c r="B42" s="127">
        <f>'Chart of Accounts'!A40</f>
        <v>5020</v>
      </c>
      <c r="C42" s="127" t="str">
        <f>'Chart of Accounts'!B40</f>
        <v>Expense 20</v>
      </c>
      <c r="D42" s="137"/>
      <c r="E42" s="128">
        <f>'P&amp;L YTD 3rd QTR '!E42+'P&amp;L Oct'!E42+'P&amp;L Nov '!E42+'P&amp;L Dec'!E42</f>
        <v>0</v>
      </c>
      <c r="F42" s="124"/>
      <c r="G42" s="136"/>
    </row>
    <row r="43" spans="1:7" ht="14.25" x14ac:dyDescent="0.2">
      <c r="A43" s="67"/>
      <c r="B43" s="127">
        <f>'Chart of Accounts'!A41</f>
        <v>5021</v>
      </c>
      <c r="C43" s="127" t="str">
        <f>'Chart of Accounts'!B41</f>
        <v>Expense 21</v>
      </c>
      <c r="D43" s="137"/>
      <c r="E43" s="128">
        <f>'P&amp;L YTD 3rd QTR '!E43+'P&amp;L Oct'!E43+'P&amp;L Nov '!E43+'P&amp;L Dec'!E43</f>
        <v>0</v>
      </c>
      <c r="F43" s="124"/>
      <c r="G43" s="136"/>
    </row>
    <row r="44" spans="1:7" ht="14.25" x14ac:dyDescent="0.2">
      <c r="A44" s="67"/>
      <c r="B44" s="127">
        <f>'Chart of Accounts'!A42</f>
        <v>5022</v>
      </c>
      <c r="C44" s="127" t="str">
        <f>'Chart of Accounts'!B42</f>
        <v>Expense 22</v>
      </c>
      <c r="D44" s="137"/>
      <c r="E44" s="128">
        <f>'P&amp;L YTD 3rd QTR '!E44+'P&amp;L Oct'!E44+'P&amp;L Nov '!E44+'P&amp;L Dec'!E44</f>
        <v>0</v>
      </c>
      <c r="F44" s="124"/>
      <c r="G44" s="136"/>
    </row>
    <row r="45" spans="1:7" ht="14.25" x14ac:dyDescent="0.2">
      <c r="A45" s="67"/>
      <c r="B45" s="127">
        <f>'Chart of Accounts'!A43</f>
        <v>5023</v>
      </c>
      <c r="C45" s="127" t="str">
        <f>'Chart of Accounts'!B43</f>
        <v>Expense 23</v>
      </c>
      <c r="D45" s="137"/>
      <c r="E45" s="128">
        <f>'P&amp;L YTD 3rd QTR '!E45+'P&amp;L Oct'!E45+'P&amp;L Nov '!E45+'P&amp;L Dec'!E45</f>
        <v>0</v>
      </c>
      <c r="F45" s="124"/>
      <c r="G45" s="136"/>
    </row>
    <row r="46" spans="1:7" ht="14.25" x14ac:dyDescent="0.2">
      <c r="A46" s="67"/>
      <c r="B46" s="127">
        <f>'Chart of Accounts'!A44</f>
        <v>5024</v>
      </c>
      <c r="C46" s="127" t="str">
        <f>'Chart of Accounts'!B44</f>
        <v>Expense 24</v>
      </c>
      <c r="D46" s="137"/>
      <c r="E46" s="128">
        <f>'P&amp;L YTD 3rd QTR '!E46+'P&amp;L Oct'!E46+'P&amp;L Nov '!E46+'P&amp;L Dec'!E46</f>
        <v>0</v>
      </c>
      <c r="F46" s="124"/>
      <c r="G46" s="136"/>
    </row>
    <row r="47" spans="1:7" ht="14.25" x14ac:dyDescent="0.2">
      <c r="A47" s="67"/>
      <c r="B47" s="127">
        <f>'Chart of Accounts'!A45</f>
        <v>5025</v>
      </c>
      <c r="C47" s="127" t="str">
        <f>'Chart of Accounts'!B45</f>
        <v>Expense 25</v>
      </c>
      <c r="D47" s="137"/>
      <c r="E47" s="128">
        <f>'P&amp;L YTD 3rd QTR '!E47+'P&amp;L Oct'!E47+'P&amp;L Nov '!E47+'P&amp;L Dec'!E47</f>
        <v>0</v>
      </c>
      <c r="F47" s="124"/>
      <c r="G47" s="136"/>
    </row>
    <row r="48" spans="1:7" ht="14.25" x14ac:dyDescent="0.2">
      <c r="A48" s="67"/>
      <c r="B48" s="127">
        <f>'Chart of Accounts'!A46</f>
        <v>5026</v>
      </c>
      <c r="C48" s="127" t="str">
        <f>'Chart of Accounts'!B46</f>
        <v>Expense 26</v>
      </c>
      <c r="D48" s="137"/>
      <c r="E48" s="128">
        <f>'P&amp;L YTD 3rd QTR '!E48+'P&amp;L Oct'!E48+'P&amp;L Nov '!E48+'P&amp;L Dec'!E48</f>
        <v>0</v>
      </c>
      <c r="F48" s="124"/>
      <c r="G48" s="136"/>
    </row>
    <row r="49" spans="1:7" ht="14.25" x14ac:dyDescent="0.2">
      <c r="A49" s="67"/>
      <c r="B49" s="127">
        <f>'Chart of Accounts'!A47</f>
        <v>5027</v>
      </c>
      <c r="C49" s="127" t="str">
        <f>'Chart of Accounts'!B47</f>
        <v>Expense 27</v>
      </c>
      <c r="D49" s="137"/>
      <c r="E49" s="128">
        <f>'P&amp;L YTD 3rd QTR '!E49+'P&amp;L Oct'!E49+'P&amp;L Nov '!E49+'P&amp;L Dec'!E49</f>
        <v>0</v>
      </c>
      <c r="F49" s="124"/>
      <c r="G49" s="136"/>
    </row>
    <row r="50" spans="1:7" ht="14.25" x14ac:dyDescent="0.2">
      <c r="A50" s="67"/>
      <c r="B50" s="127">
        <f>'Chart of Accounts'!A48</f>
        <v>5028</v>
      </c>
      <c r="C50" s="127" t="str">
        <f>'Chart of Accounts'!B48</f>
        <v>Expense 28</v>
      </c>
      <c r="D50" s="137"/>
      <c r="E50" s="128">
        <f>'P&amp;L YTD 3rd QTR '!E50+'P&amp;L Oct'!E50+'P&amp;L Nov '!E50+'P&amp;L Dec'!E50</f>
        <v>0</v>
      </c>
      <c r="F50" s="124"/>
      <c r="G50" s="136"/>
    </row>
    <row r="51" spans="1:7" ht="15.75" x14ac:dyDescent="0.25">
      <c r="A51" s="67"/>
      <c r="B51" s="129"/>
      <c r="C51" s="130" t="s">
        <v>7</v>
      </c>
      <c r="D51" s="131"/>
      <c r="E51" s="132"/>
      <c r="F51" s="129"/>
      <c r="G51" s="133">
        <f>SUM(E23:E50)</f>
        <v>1042.9000000000001</v>
      </c>
    </row>
    <row r="52" spans="1:7" ht="18" x14ac:dyDescent="0.25">
      <c r="A52" s="67"/>
      <c r="B52" s="124"/>
      <c r="C52" s="138"/>
      <c r="D52" s="139"/>
      <c r="E52" s="140"/>
      <c r="F52" s="124"/>
      <c r="G52" s="136"/>
    </row>
    <row r="53" spans="1:7" ht="15.75" x14ac:dyDescent="0.25">
      <c r="A53" s="67"/>
      <c r="B53" s="141" t="s">
        <v>38</v>
      </c>
      <c r="C53" s="142"/>
      <c r="D53" s="143"/>
      <c r="E53" s="144"/>
      <c r="F53" s="142"/>
      <c r="G53" s="145">
        <f>G20-G51</f>
        <v>-97.000000000000227</v>
      </c>
    </row>
    <row r="54" spans="1:7" ht="18" x14ac:dyDescent="0.25">
      <c r="A54" s="67"/>
      <c r="B54" s="124"/>
      <c r="C54" s="146"/>
      <c r="D54" s="146"/>
      <c r="E54" s="147"/>
      <c r="F54" s="124"/>
      <c r="G54" s="136"/>
    </row>
    <row r="55" spans="1:7" ht="15.75" x14ac:dyDescent="0.25">
      <c r="A55" s="67"/>
      <c r="B55" s="148" t="s">
        <v>14</v>
      </c>
      <c r="C55" s="148"/>
      <c r="D55" s="148"/>
      <c r="E55" s="149"/>
      <c r="F55" s="148"/>
      <c r="G55" s="150">
        <f>G8+G53</f>
        <v>4946.6000000000004</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G4"/>
  </mergeCells>
  <pageMargins left="0.75" right="0.75" top="1" bottom="1" header="0.5" footer="0.5"/>
  <pageSetup scale="78" orientation="portrait" horizontalDpi="4294967293"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dimension ref="A1"/>
  <sheetViews>
    <sheetView workbookViewId="0">
      <selection activeCell="I37" sqref="I37"/>
    </sheetView>
  </sheetViews>
  <sheetFormatPr defaultColWidth="8.85546875" defaultRowHeight="12.75" x14ac:dyDescent="0.2"/>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dimension ref="A1"/>
  <sheetViews>
    <sheetView workbookViewId="0">
      <selection activeCell="R43" sqref="R43"/>
    </sheetView>
  </sheetViews>
  <sheetFormatPr defaultColWidth="8.85546875"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2060"/>
    <pageSetUpPr fitToPage="1"/>
  </sheetPr>
  <dimension ref="A1:J61"/>
  <sheetViews>
    <sheetView topLeftCell="A10" workbookViewId="0">
      <selection activeCell="D12" sqref="D12"/>
    </sheetView>
  </sheetViews>
  <sheetFormatPr defaultColWidth="8.85546875" defaultRowHeight="12.75" x14ac:dyDescent="0.2"/>
  <cols>
    <col min="1" max="1" width="3" customWidth="1"/>
    <col min="2" max="2" width="8.140625" customWidth="1"/>
    <col min="3" max="3" width="49.7109375" customWidth="1"/>
    <col min="4" max="7" width="12.7109375" customWidth="1"/>
    <col min="9" max="9" width="10.42578125" bestFit="1" customWidth="1"/>
    <col min="10" max="10" width="9.7109375" bestFit="1" customWidth="1"/>
  </cols>
  <sheetData>
    <row r="1" spans="1:7" x14ac:dyDescent="0.2">
      <c r="A1" s="317"/>
      <c r="B1" s="318"/>
      <c r="C1" s="318"/>
      <c r="D1" s="318"/>
      <c r="E1" s="318"/>
      <c r="F1" s="318"/>
      <c r="G1" s="319"/>
    </row>
    <row r="2" spans="1:7" ht="22.5" x14ac:dyDescent="0.3">
      <c r="A2" s="432" t="str">
        <f>'Chart of Accounts'!A1:B1</f>
        <v>IOMC Crossroads Crew</v>
      </c>
      <c r="B2" s="433"/>
      <c r="C2" s="433"/>
      <c r="D2" s="433"/>
      <c r="E2" s="433"/>
      <c r="F2" s="433"/>
      <c r="G2" s="434"/>
    </row>
    <row r="3" spans="1:7" ht="22.5" x14ac:dyDescent="0.3">
      <c r="A3" s="432" t="s">
        <v>70</v>
      </c>
      <c r="B3" s="433"/>
      <c r="C3" s="433"/>
      <c r="D3" s="433"/>
      <c r="E3" s="433"/>
      <c r="F3" s="433"/>
      <c r="G3" s="434"/>
    </row>
    <row r="4" spans="1:7" ht="22.5" x14ac:dyDescent="0.3">
      <c r="A4" s="435">
        <f ca="1">TODAY()</f>
        <v>43267</v>
      </c>
      <c r="B4" s="433"/>
      <c r="C4" s="433"/>
      <c r="D4" s="433"/>
      <c r="E4" s="433"/>
      <c r="F4" s="433"/>
      <c r="G4" s="434"/>
    </row>
    <row r="5" spans="1:7" ht="20.25" x14ac:dyDescent="0.3">
      <c r="A5" s="332"/>
      <c r="B5" s="322"/>
      <c r="C5" s="322"/>
      <c r="D5" s="320"/>
      <c r="E5" s="321"/>
      <c r="F5" s="322"/>
      <c r="G5" s="323"/>
    </row>
    <row r="6" spans="1:7" ht="18" x14ac:dyDescent="0.25">
      <c r="A6" s="324"/>
      <c r="B6" s="325"/>
      <c r="C6" s="333"/>
      <c r="D6" s="326"/>
      <c r="E6" s="327" t="s">
        <v>44</v>
      </c>
      <c r="F6" s="328" t="s">
        <v>61</v>
      </c>
      <c r="G6" s="329"/>
    </row>
    <row r="7" spans="1:7" ht="13.5" thickBot="1" x14ac:dyDescent="0.25">
      <c r="A7" s="330"/>
      <c r="B7" s="331"/>
      <c r="C7" s="331"/>
      <c r="D7" s="331"/>
      <c r="E7" s="331"/>
      <c r="F7" s="331"/>
      <c r="G7" s="307"/>
    </row>
    <row r="8" spans="1:7" ht="18.75" thickBot="1" x14ac:dyDescent="0.3">
      <c r="A8" s="112"/>
      <c r="C8" s="115"/>
      <c r="D8" s="116"/>
      <c r="E8" s="2"/>
      <c r="F8" s="260" t="s">
        <v>102</v>
      </c>
      <c r="G8" s="316">
        <f>'Summary by Month'!C6</f>
        <v>0</v>
      </c>
    </row>
    <row r="9" spans="1:7" ht="46.5" thickTop="1" thickBot="1" x14ac:dyDescent="0.3">
      <c r="A9" s="233"/>
      <c r="B9" s="234"/>
      <c r="C9" s="234"/>
      <c r="D9" s="261" t="s">
        <v>72</v>
      </c>
      <c r="E9" s="261" t="s">
        <v>58</v>
      </c>
      <c r="F9" s="261" t="s">
        <v>59</v>
      </c>
      <c r="G9" s="235" t="s">
        <v>60</v>
      </c>
    </row>
    <row r="10" spans="1:7" ht="31.5" thickTop="1" thickBot="1" x14ac:dyDescent="0.3">
      <c r="A10" s="233"/>
      <c r="B10" s="234"/>
      <c r="C10" s="234"/>
      <c r="D10" s="261" t="s">
        <v>71</v>
      </c>
      <c r="E10" s="261">
        <f>'Chart of Accounts'!A3</f>
        <v>2018</v>
      </c>
      <c r="F10" s="290">
        <f ca="1">A4</f>
        <v>43267</v>
      </c>
      <c r="G10" s="235">
        <f>'Chart of Accounts'!A3</f>
        <v>2018</v>
      </c>
    </row>
    <row r="11" spans="1:7" ht="18.75" thickTop="1" x14ac:dyDescent="0.25">
      <c r="A11" s="228"/>
      <c r="B11" s="229" t="str">
        <f>'Chart of Accounts'!B5</f>
        <v>Revenue Accounts</v>
      </c>
      <c r="C11" s="230"/>
      <c r="D11" s="231"/>
      <c r="E11" s="230"/>
      <c r="F11" s="258"/>
      <c r="G11" s="232"/>
    </row>
    <row r="12" spans="1:7" ht="14.25" x14ac:dyDescent="0.2">
      <c r="A12" s="67"/>
      <c r="B12" s="262">
        <f>'Chart of Accounts'!A6</f>
        <v>4001</v>
      </c>
      <c r="C12" s="126" t="str">
        <f>'Chart of Accounts'!B6</f>
        <v>Dues</v>
      </c>
      <c r="D12" s="251"/>
      <c r="E12" s="259"/>
      <c r="F12" s="334">
        <f>E12/12*F$6</f>
        <v>0</v>
      </c>
      <c r="G12" s="335">
        <f>'Summary by Month'!O9</f>
        <v>728.27</v>
      </c>
    </row>
    <row r="13" spans="1:7" ht="14.25" x14ac:dyDescent="0.2">
      <c r="A13" s="67"/>
      <c r="B13" s="262">
        <f>'Chart of Accounts'!A7</f>
        <v>4002</v>
      </c>
      <c r="C13" s="126" t="str">
        <f>'Chart of Accounts'!B7</f>
        <v>Swag</v>
      </c>
      <c r="D13" s="251" t="s">
        <v>65</v>
      </c>
      <c r="E13" s="251"/>
      <c r="F13" s="334">
        <f t="shared" ref="F13:F20" si="0">E13/12*F$6</f>
        <v>0</v>
      </c>
      <c r="G13" s="335">
        <f>'Summary by Month'!O10</f>
        <v>274.3599999999999</v>
      </c>
    </row>
    <row r="14" spans="1:7" ht="14.25" x14ac:dyDescent="0.2">
      <c r="A14" s="67"/>
      <c r="B14" s="262">
        <f>'Chart of Accounts'!A8</f>
        <v>4003</v>
      </c>
      <c r="C14" s="126" t="str">
        <f>'Chart of Accounts'!B8</f>
        <v>Party Revenue (Tickets, Raffles, etc.)</v>
      </c>
      <c r="D14" s="251"/>
      <c r="E14" s="251"/>
      <c r="F14" s="334">
        <f t="shared" si="0"/>
        <v>0</v>
      </c>
      <c r="G14" s="335">
        <f>'Summary by Month'!O11</f>
        <v>-56.73</v>
      </c>
    </row>
    <row r="15" spans="1:7" ht="14.25" hidden="1" x14ac:dyDescent="0.2">
      <c r="A15" s="67"/>
      <c r="B15" s="262">
        <f>'Chart of Accounts'!A9</f>
        <v>4004</v>
      </c>
      <c r="C15" s="126" t="str">
        <f>'Chart of Accounts'!B9</f>
        <v>Income 4</v>
      </c>
      <c r="D15" s="259"/>
      <c r="E15" s="259"/>
      <c r="F15" s="334">
        <f t="shared" si="0"/>
        <v>0</v>
      </c>
      <c r="G15" s="335">
        <f>'Summary by Month'!O12</f>
        <v>0</v>
      </c>
    </row>
    <row r="16" spans="1:7" ht="14.25" hidden="1" x14ac:dyDescent="0.2">
      <c r="A16" s="67"/>
      <c r="B16" s="262">
        <f>'Chart of Accounts'!A10</f>
        <v>4005</v>
      </c>
      <c r="C16" s="126" t="str">
        <f>'Chart of Accounts'!B10</f>
        <v>Income 5</v>
      </c>
      <c r="D16" s="259"/>
      <c r="E16" s="259"/>
      <c r="F16" s="334">
        <f t="shared" si="0"/>
        <v>0</v>
      </c>
      <c r="G16" s="335">
        <f>'Summary by Month'!O13</f>
        <v>0</v>
      </c>
    </row>
    <row r="17" spans="1:10" ht="14.25" hidden="1" x14ac:dyDescent="0.2">
      <c r="A17" s="67"/>
      <c r="B17" s="262">
        <f>'Chart of Accounts'!A11</f>
        <v>4006</v>
      </c>
      <c r="C17" s="126" t="str">
        <f>'Chart of Accounts'!B11</f>
        <v>Income 6</v>
      </c>
      <c r="D17" s="259"/>
      <c r="E17" s="259"/>
      <c r="F17" s="334">
        <f t="shared" si="0"/>
        <v>0</v>
      </c>
      <c r="G17" s="335">
        <f>'Summary by Month'!O14</f>
        <v>0</v>
      </c>
    </row>
    <row r="18" spans="1:10" ht="14.25" hidden="1" x14ac:dyDescent="0.2">
      <c r="A18" s="67"/>
      <c r="B18" s="262">
        <f>'Chart of Accounts'!A12</f>
        <v>4007</v>
      </c>
      <c r="C18" s="126" t="str">
        <f>'Chart of Accounts'!B12</f>
        <v>Income 7</v>
      </c>
      <c r="D18" s="259"/>
      <c r="E18" s="259"/>
      <c r="F18" s="334">
        <f t="shared" si="0"/>
        <v>0</v>
      </c>
      <c r="G18" s="335">
        <f>'Summary by Month'!O15</f>
        <v>0</v>
      </c>
    </row>
    <row r="19" spans="1:10" ht="14.25" hidden="1" x14ac:dyDescent="0.2">
      <c r="A19" s="67"/>
      <c r="B19" s="262">
        <f>'Chart of Accounts'!A13</f>
        <v>4008</v>
      </c>
      <c r="C19" s="126" t="str">
        <f>'Chart of Accounts'!B13</f>
        <v>Income 8</v>
      </c>
      <c r="D19" s="251"/>
      <c r="E19" s="251"/>
      <c r="F19" s="334">
        <f t="shared" si="0"/>
        <v>0</v>
      </c>
      <c r="G19" s="335">
        <f>'Summary by Month'!O16</f>
        <v>0</v>
      </c>
    </row>
    <row r="20" spans="1:10" ht="14.25" hidden="1" x14ac:dyDescent="0.2">
      <c r="A20" s="67"/>
      <c r="B20" s="262">
        <f>'Chart of Accounts'!A14</f>
        <v>4009</v>
      </c>
      <c r="C20" s="126" t="str">
        <f>'Chart of Accounts'!B14</f>
        <v>Income 9</v>
      </c>
      <c r="D20" s="251"/>
      <c r="E20" s="251"/>
      <c r="F20" s="334">
        <f t="shared" si="0"/>
        <v>0</v>
      </c>
      <c r="G20" s="335">
        <f>'Summary by Month'!O17</f>
        <v>0</v>
      </c>
    </row>
    <row r="21" spans="1:10" ht="15.75" x14ac:dyDescent="0.25">
      <c r="A21" s="67"/>
      <c r="B21" s="129"/>
      <c r="C21" s="236" t="s">
        <v>6</v>
      </c>
      <c r="D21" s="291">
        <f>SUM(D12:D20)</f>
        <v>0</v>
      </c>
      <c r="E21" s="291">
        <f>SUM(E12:E20)</f>
        <v>0</v>
      </c>
      <c r="F21" s="291">
        <f>SUM(F12:F20)</f>
        <v>0</v>
      </c>
      <c r="G21" s="292">
        <f>SUM(G12:G20)</f>
        <v>945.89999999999986</v>
      </c>
    </row>
    <row r="22" spans="1:10" ht="18.75" x14ac:dyDescent="0.3">
      <c r="A22" s="67"/>
      <c r="B22" s="124"/>
      <c r="C22" s="134"/>
      <c r="D22" s="135"/>
      <c r="E22" s="124"/>
      <c r="F22" s="293"/>
      <c r="G22" s="294"/>
    </row>
    <row r="23" spans="1:10" ht="18" x14ac:dyDescent="0.25">
      <c r="A23" s="67"/>
      <c r="B23" s="123" t="s">
        <v>5</v>
      </c>
      <c r="C23" s="124"/>
      <c r="D23" s="125"/>
      <c r="E23" s="124"/>
      <c r="F23" s="293"/>
      <c r="G23" s="294"/>
    </row>
    <row r="24" spans="1:10" ht="14.25" x14ac:dyDescent="0.2">
      <c r="A24" s="67"/>
      <c r="B24" s="263">
        <f>'Chart of Accounts'!A18</f>
        <v>5001</v>
      </c>
      <c r="C24" s="127" t="str">
        <f>'Chart of Accounts'!B18</f>
        <v>PayPal Fees</v>
      </c>
      <c r="D24" s="259"/>
      <c r="E24" s="259"/>
      <c r="F24" s="334">
        <f>E24/12*F$6</f>
        <v>0</v>
      </c>
      <c r="G24" s="335">
        <f>'Summary by Month'!O21</f>
        <v>31.430000000000003</v>
      </c>
      <c r="J24" s="264"/>
    </row>
    <row r="25" spans="1:10" ht="14.25" x14ac:dyDescent="0.2">
      <c r="A25" s="67"/>
      <c r="B25" s="263">
        <f>'Chart of Accounts'!A19</f>
        <v>5002</v>
      </c>
      <c r="C25" s="127" t="str">
        <f>'Chart of Accounts'!B19</f>
        <v>International Dues</v>
      </c>
      <c r="D25" s="259"/>
      <c r="E25" s="259"/>
      <c r="F25" s="334">
        <f t="shared" ref="F25:F51" si="1">E25/12*F$6</f>
        <v>0</v>
      </c>
      <c r="G25" s="335">
        <f>'Summary by Month'!O22</f>
        <v>432</v>
      </c>
      <c r="J25" s="264"/>
    </row>
    <row r="26" spans="1:10" ht="14.25" x14ac:dyDescent="0.2">
      <c r="A26" s="67"/>
      <c r="B26" s="263">
        <f>'Chart of Accounts'!A20</f>
        <v>5003</v>
      </c>
      <c r="C26" s="127" t="str">
        <f>'Chart of Accounts'!B20</f>
        <v>Web Site</v>
      </c>
      <c r="D26" s="251"/>
      <c r="E26" s="251"/>
      <c r="F26" s="334">
        <f t="shared" si="1"/>
        <v>0</v>
      </c>
      <c r="G26" s="335">
        <f>'Summary by Month'!O23</f>
        <v>106.9</v>
      </c>
    </row>
    <row r="27" spans="1:10" ht="14.25" x14ac:dyDescent="0.2">
      <c r="A27" s="67"/>
      <c r="B27" s="263">
        <f>'Chart of Accounts'!A21</f>
        <v>5004</v>
      </c>
      <c r="C27" s="127" t="str">
        <f>'Chart of Accounts'!B21</f>
        <v>P.O. Box</v>
      </c>
      <c r="D27" s="251"/>
      <c r="E27" s="251"/>
      <c r="F27" s="334">
        <f t="shared" si="1"/>
        <v>0</v>
      </c>
      <c r="G27" s="335">
        <f>'Summary by Month'!O24</f>
        <v>172.57</v>
      </c>
    </row>
    <row r="28" spans="1:10" ht="14.25" x14ac:dyDescent="0.2">
      <c r="A28" s="67"/>
      <c r="B28" s="263">
        <f>'Chart of Accounts'!A22</f>
        <v>5005</v>
      </c>
      <c r="C28" s="127" t="str">
        <f>'Chart of Accounts'!B22</f>
        <v>Charitable Giving</v>
      </c>
      <c r="D28" s="251"/>
      <c r="E28" s="251"/>
      <c r="F28" s="334">
        <f t="shared" si="1"/>
        <v>0</v>
      </c>
      <c r="G28" s="335">
        <f>'Summary by Month'!O25</f>
        <v>300</v>
      </c>
    </row>
    <row r="29" spans="1:10" ht="14.25" x14ac:dyDescent="0.2">
      <c r="A29" s="67"/>
      <c r="B29" s="263">
        <f>'Chart of Accounts'!A23</f>
        <v>5006</v>
      </c>
      <c r="C29" s="127" t="str">
        <f>'Chart of Accounts'!B23</f>
        <v>Run Expenses</v>
      </c>
      <c r="D29" s="251"/>
      <c r="E29" s="251"/>
      <c r="F29" s="334">
        <f t="shared" si="1"/>
        <v>0</v>
      </c>
      <c r="G29" s="335">
        <f>'Summary by Month'!O26</f>
        <v>0</v>
      </c>
    </row>
    <row r="30" spans="1:10" ht="14.25" x14ac:dyDescent="0.2">
      <c r="A30" s="67"/>
      <c r="B30" s="263">
        <f>'Chart of Accounts'!A24</f>
        <v>5007</v>
      </c>
      <c r="C30" s="127" t="str">
        <f>'Chart of Accounts'!B24</f>
        <v>Shane Smith</v>
      </c>
      <c r="D30" s="251"/>
      <c r="E30" s="251"/>
      <c r="F30" s="334">
        <f t="shared" si="1"/>
        <v>0</v>
      </c>
      <c r="G30" s="335">
        <f>'Summary by Month'!O27</f>
        <v>0</v>
      </c>
    </row>
    <row r="31" spans="1:10" ht="14.25" x14ac:dyDescent="0.2">
      <c r="A31" s="67"/>
      <c r="B31" s="263">
        <f>'Chart of Accounts'!A25</f>
        <v>5008</v>
      </c>
      <c r="C31" s="127" t="str">
        <f>'Chart of Accounts'!B25</f>
        <v>Chapter Party</v>
      </c>
      <c r="D31" s="251"/>
      <c r="E31" s="251"/>
      <c r="F31" s="334">
        <f t="shared" si="1"/>
        <v>0</v>
      </c>
      <c r="G31" s="335">
        <f>'Summary by Month'!O28</f>
        <v>0</v>
      </c>
    </row>
    <row r="32" spans="1:10" ht="14.25" hidden="1" x14ac:dyDescent="0.2">
      <c r="A32" s="67"/>
      <c r="B32" s="263">
        <f>'Chart of Accounts'!A26</f>
        <v>5009</v>
      </c>
      <c r="C32" s="127" t="str">
        <f>'Chart of Accounts'!B26</f>
        <v>NY State Party</v>
      </c>
      <c r="D32" s="251"/>
      <c r="E32" s="251"/>
      <c r="F32" s="334">
        <f t="shared" si="1"/>
        <v>0</v>
      </c>
      <c r="G32" s="335">
        <f>'Summary by Month'!O29</f>
        <v>0</v>
      </c>
    </row>
    <row r="33" spans="1:7" ht="14.25" hidden="1" x14ac:dyDescent="0.2">
      <c r="A33" s="67"/>
      <c r="B33" s="263">
        <f>'Chart of Accounts'!A28</f>
        <v>5010</v>
      </c>
      <c r="C33" s="127" t="str">
        <f>'Chart of Accounts'!B28</f>
        <v>Expense 10</v>
      </c>
      <c r="D33" s="251"/>
      <c r="E33" s="259"/>
      <c r="F33" s="334">
        <f t="shared" si="1"/>
        <v>0</v>
      </c>
      <c r="G33" s="335">
        <f>'Summary by Month'!O30</f>
        <v>0</v>
      </c>
    </row>
    <row r="34" spans="1:7" ht="14.25" hidden="1" x14ac:dyDescent="0.2">
      <c r="A34" s="67"/>
      <c r="B34" s="263">
        <f>'Chart of Accounts'!A29</f>
        <v>5011</v>
      </c>
      <c r="C34" s="127" t="str">
        <f>'Chart of Accounts'!B29</f>
        <v>Expense 11</v>
      </c>
      <c r="D34" s="251"/>
      <c r="E34" s="259"/>
      <c r="F34" s="334">
        <f t="shared" si="1"/>
        <v>0</v>
      </c>
      <c r="G34" s="335">
        <f>'Summary by Month'!O31</f>
        <v>0</v>
      </c>
    </row>
    <row r="35" spans="1:7" ht="14.25" hidden="1" x14ac:dyDescent="0.2">
      <c r="A35" s="67"/>
      <c r="B35" s="263">
        <f>'Chart of Accounts'!A30</f>
        <v>5012</v>
      </c>
      <c r="C35" s="127" t="str">
        <f>'Chart of Accounts'!B30</f>
        <v>Expense 12</v>
      </c>
      <c r="D35" s="251"/>
      <c r="E35" s="259"/>
      <c r="F35" s="334">
        <f t="shared" si="1"/>
        <v>0</v>
      </c>
      <c r="G35" s="335">
        <f>'Summary by Month'!O32</f>
        <v>0</v>
      </c>
    </row>
    <row r="36" spans="1:7" ht="14.25" hidden="1" x14ac:dyDescent="0.2">
      <c r="A36" s="67"/>
      <c r="B36" s="263">
        <f>'Chart of Accounts'!A31</f>
        <v>5013</v>
      </c>
      <c r="C36" s="127" t="str">
        <f>'Chart of Accounts'!B31</f>
        <v>Expense 13</v>
      </c>
      <c r="D36" s="251"/>
      <c r="E36" s="251"/>
      <c r="F36" s="334">
        <f t="shared" si="1"/>
        <v>0</v>
      </c>
      <c r="G36" s="335">
        <f>'Summary by Month'!O33</f>
        <v>0</v>
      </c>
    </row>
    <row r="37" spans="1:7" ht="14.25" hidden="1" x14ac:dyDescent="0.2">
      <c r="A37" s="67"/>
      <c r="B37" s="263">
        <f>'Chart of Accounts'!A33</f>
        <v>5014</v>
      </c>
      <c r="C37" s="127" t="str">
        <f>'Chart of Accounts'!B33</f>
        <v>Expense 14</v>
      </c>
      <c r="D37" s="251"/>
      <c r="E37" s="251"/>
      <c r="F37" s="334">
        <f t="shared" si="1"/>
        <v>0</v>
      </c>
      <c r="G37" s="335">
        <f>'Summary by Month'!O34</f>
        <v>0</v>
      </c>
    </row>
    <row r="38" spans="1:7" ht="14.25" hidden="1" x14ac:dyDescent="0.2">
      <c r="A38" s="67"/>
      <c r="B38" s="263">
        <f>'Chart of Accounts'!A34</f>
        <v>5015</v>
      </c>
      <c r="C38" s="127" t="str">
        <f>'Chart of Accounts'!B34</f>
        <v>Expense 15</v>
      </c>
      <c r="D38" s="251"/>
      <c r="E38" s="251"/>
      <c r="F38" s="334">
        <f t="shared" si="1"/>
        <v>0</v>
      </c>
      <c r="G38" s="335">
        <f>'Summary by Month'!O35</f>
        <v>0</v>
      </c>
    </row>
    <row r="39" spans="1:7" ht="14.25" hidden="1" x14ac:dyDescent="0.2">
      <c r="A39" s="67"/>
      <c r="B39" s="263">
        <f>'Chart of Accounts'!A35</f>
        <v>5016</v>
      </c>
      <c r="C39" s="127" t="str">
        <f>'Chart of Accounts'!B35</f>
        <v>Expense 16</v>
      </c>
      <c r="D39" s="251"/>
      <c r="E39" s="251"/>
      <c r="F39" s="334">
        <f t="shared" si="1"/>
        <v>0</v>
      </c>
      <c r="G39" s="335">
        <f>'Summary by Month'!O36</f>
        <v>0</v>
      </c>
    </row>
    <row r="40" spans="1:7" ht="14.25" hidden="1" x14ac:dyDescent="0.2">
      <c r="A40" s="67"/>
      <c r="B40" s="263">
        <f>'Chart of Accounts'!A36</f>
        <v>5017</v>
      </c>
      <c r="C40" s="127" t="str">
        <f>'Chart of Accounts'!B36</f>
        <v>Expense 17</v>
      </c>
      <c r="D40" s="251"/>
      <c r="E40" s="251"/>
      <c r="F40" s="334">
        <f t="shared" si="1"/>
        <v>0</v>
      </c>
      <c r="G40" s="335">
        <f>'Summary by Month'!O37</f>
        <v>0</v>
      </c>
    </row>
    <row r="41" spans="1:7" ht="14.25" hidden="1" x14ac:dyDescent="0.2">
      <c r="A41" s="67"/>
      <c r="B41" s="263">
        <f>'Chart of Accounts'!A38</f>
        <v>5018</v>
      </c>
      <c r="C41" s="127" t="str">
        <f>'Chart of Accounts'!B38</f>
        <v>Expense 18</v>
      </c>
      <c r="D41" s="251"/>
      <c r="E41" s="251"/>
      <c r="F41" s="334">
        <f t="shared" si="1"/>
        <v>0</v>
      </c>
      <c r="G41" s="335">
        <f>'Summary by Month'!O38</f>
        <v>0</v>
      </c>
    </row>
    <row r="42" spans="1:7" ht="14.25" hidden="1" x14ac:dyDescent="0.2">
      <c r="A42" s="67"/>
      <c r="B42" s="263">
        <f>'Chart of Accounts'!A39</f>
        <v>5019</v>
      </c>
      <c r="C42" s="127" t="str">
        <f>'Chart of Accounts'!B39</f>
        <v>Expense 19</v>
      </c>
      <c r="D42" s="251"/>
      <c r="E42" s="251"/>
      <c r="F42" s="334">
        <f t="shared" si="1"/>
        <v>0</v>
      </c>
      <c r="G42" s="335">
        <f>'Summary by Month'!O39</f>
        <v>0</v>
      </c>
    </row>
    <row r="43" spans="1:7" ht="14.25" hidden="1" x14ac:dyDescent="0.2">
      <c r="A43" s="67"/>
      <c r="B43" s="263">
        <f>'Chart of Accounts'!A40</f>
        <v>5020</v>
      </c>
      <c r="C43" s="127" t="str">
        <f>'Chart of Accounts'!B40</f>
        <v>Expense 20</v>
      </c>
      <c r="D43" s="251" t="s">
        <v>65</v>
      </c>
      <c r="E43" s="251"/>
      <c r="F43" s="334">
        <f t="shared" si="1"/>
        <v>0</v>
      </c>
      <c r="G43" s="335">
        <f>'Summary by Month'!O40</f>
        <v>0</v>
      </c>
    </row>
    <row r="44" spans="1:7" ht="14.25" hidden="1" x14ac:dyDescent="0.2">
      <c r="A44" s="67"/>
      <c r="B44" s="263">
        <f>'Chart of Accounts'!A41</f>
        <v>5021</v>
      </c>
      <c r="C44" s="127" t="str">
        <f>'Chart of Accounts'!B41</f>
        <v>Expense 21</v>
      </c>
      <c r="D44" s="251"/>
      <c r="E44" s="251"/>
      <c r="F44" s="334">
        <f t="shared" si="1"/>
        <v>0</v>
      </c>
      <c r="G44" s="335">
        <f>'Summary by Month'!O41</f>
        <v>0</v>
      </c>
    </row>
    <row r="45" spans="1:7" ht="14.25" hidden="1" x14ac:dyDescent="0.2">
      <c r="A45" s="67"/>
      <c r="B45" s="263">
        <f>'Chart of Accounts'!A42</f>
        <v>5022</v>
      </c>
      <c r="C45" s="127" t="str">
        <f>'Chart of Accounts'!B42</f>
        <v>Expense 22</v>
      </c>
      <c r="D45" s="251"/>
      <c r="E45" s="251"/>
      <c r="F45" s="334">
        <f t="shared" si="1"/>
        <v>0</v>
      </c>
      <c r="G45" s="335">
        <f>'Summary by Month'!O42</f>
        <v>0</v>
      </c>
    </row>
    <row r="46" spans="1:7" ht="14.25" hidden="1" x14ac:dyDescent="0.2">
      <c r="A46" s="67"/>
      <c r="B46" s="263">
        <f>'Chart of Accounts'!A43</f>
        <v>5023</v>
      </c>
      <c r="C46" s="127" t="str">
        <f>'Chart of Accounts'!B43</f>
        <v>Expense 23</v>
      </c>
      <c r="D46" s="251"/>
      <c r="E46" s="251"/>
      <c r="F46" s="334">
        <f t="shared" si="1"/>
        <v>0</v>
      </c>
      <c r="G46" s="335">
        <f>'Summary by Month'!O43</f>
        <v>0</v>
      </c>
    </row>
    <row r="47" spans="1:7" ht="14.25" hidden="1" x14ac:dyDescent="0.2">
      <c r="A47" s="67"/>
      <c r="B47" s="263">
        <f>'Chart of Accounts'!A44</f>
        <v>5024</v>
      </c>
      <c r="C47" s="127" t="str">
        <f>'Chart of Accounts'!B44</f>
        <v>Expense 24</v>
      </c>
      <c r="D47" s="251"/>
      <c r="E47" s="251"/>
      <c r="F47" s="334">
        <f t="shared" si="1"/>
        <v>0</v>
      </c>
      <c r="G47" s="335">
        <f>'Summary by Month'!O44</f>
        <v>0</v>
      </c>
    </row>
    <row r="48" spans="1:7" ht="14.25" hidden="1" x14ac:dyDescent="0.2">
      <c r="A48" s="67"/>
      <c r="B48" s="263">
        <f>'Chart of Accounts'!A45</f>
        <v>5025</v>
      </c>
      <c r="C48" s="127" t="str">
        <f>'Chart of Accounts'!B45</f>
        <v>Expense 25</v>
      </c>
      <c r="D48" s="251"/>
      <c r="E48" s="251"/>
      <c r="F48" s="334">
        <f t="shared" si="1"/>
        <v>0</v>
      </c>
      <c r="G48" s="335">
        <f>'Summary by Month'!O45</f>
        <v>0</v>
      </c>
    </row>
    <row r="49" spans="1:7" ht="14.25" hidden="1" x14ac:dyDescent="0.2">
      <c r="A49" s="67"/>
      <c r="B49" s="263">
        <f>'Chart of Accounts'!A46</f>
        <v>5026</v>
      </c>
      <c r="C49" s="127" t="str">
        <f>'Chart of Accounts'!B46</f>
        <v>Expense 26</v>
      </c>
      <c r="D49" s="251"/>
      <c r="E49" s="251"/>
      <c r="F49" s="334">
        <f t="shared" si="1"/>
        <v>0</v>
      </c>
      <c r="G49" s="335">
        <f>'Summary by Month'!O46</f>
        <v>0</v>
      </c>
    </row>
    <row r="50" spans="1:7" ht="14.25" hidden="1" x14ac:dyDescent="0.2">
      <c r="A50" s="67"/>
      <c r="B50" s="263">
        <f>'Chart of Accounts'!A47</f>
        <v>5027</v>
      </c>
      <c r="C50" s="127" t="str">
        <f>'Chart of Accounts'!B47</f>
        <v>Expense 27</v>
      </c>
      <c r="D50" s="251"/>
      <c r="E50" s="251"/>
      <c r="F50" s="334">
        <f t="shared" si="1"/>
        <v>0</v>
      </c>
      <c r="G50" s="335">
        <f>'Summary by Month'!O47</f>
        <v>0</v>
      </c>
    </row>
    <row r="51" spans="1:7" ht="14.25" hidden="1" x14ac:dyDescent="0.2">
      <c r="A51" s="67"/>
      <c r="B51" s="263">
        <f>'Chart of Accounts'!A48</f>
        <v>5028</v>
      </c>
      <c r="C51" s="127" t="str">
        <f>'Chart of Accounts'!B48</f>
        <v>Expense 28</v>
      </c>
      <c r="D51" s="251"/>
      <c r="E51" s="251"/>
      <c r="F51" s="334">
        <f t="shared" si="1"/>
        <v>0</v>
      </c>
      <c r="G51" s="335">
        <f>'Summary by Month'!O48</f>
        <v>0</v>
      </c>
    </row>
    <row r="52" spans="1:7" ht="15" x14ac:dyDescent="0.25">
      <c r="A52" s="67"/>
      <c r="B52" s="237"/>
      <c r="C52" s="236" t="s">
        <v>7</v>
      </c>
      <c r="D52" s="295">
        <f>SUM(D24:D51)</f>
        <v>0</v>
      </c>
      <c r="E52" s="295">
        <f>SUM(E24:E51)</f>
        <v>0</v>
      </c>
      <c r="F52" s="295">
        <f>SUM(F24:F51)</f>
        <v>0</v>
      </c>
      <c r="G52" s="296">
        <f>SUM(G24:G51)</f>
        <v>1042.9000000000001</v>
      </c>
    </row>
    <row r="53" spans="1:7" ht="15" x14ac:dyDescent="0.25">
      <c r="A53" s="67"/>
      <c r="B53" s="127"/>
      <c r="C53" s="238"/>
      <c r="D53" s="239"/>
      <c r="E53" s="127"/>
      <c r="F53" s="297"/>
      <c r="G53" s="298"/>
    </row>
    <row r="54" spans="1:7" ht="15" x14ac:dyDescent="0.25">
      <c r="A54" s="67"/>
      <c r="B54" s="240" t="s">
        <v>38</v>
      </c>
      <c r="C54" s="241"/>
      <c r="D54" s="303">
        <f>D21-D52</f>
        <v>0</v>
      </c>
      <c r="E54" s="299">
        <f>E21-E52</f>
        <v>0</v>
      </c>
      <c r="F54" s="299">
        <f>F21-F52</f>
        <v>0</v>
      </c>
      <c r="G54" s="300">
        <f>G21-G52</f>
        <v>-97.000000000000227</v>
      </c>
    </row>
    <row r="55" spans="1:7" ht="14.25" x14ac:dyDescent="0.2">
      <c r="A55" s="67"/>
      <c r="B55" s="127"/>
      <c r="C55" s="127"/>
      <c r="D55" s="242"/>
      <c r="E55" s="127"/>
      <c r="F55" s="297"/>
      <c r="G55" s="298"/>
    </row>
    <row r="56" spans="1:7" ht="15" x14ac:dyDescent="0.25">
      <c r="A56" s="67"/>
      <c r="B56" s="243" t="s">
        <v>14</v>
      </c>
      <c r="C56" s="243"/>
      <c r="D56" s="244"/>
      <c r="E56" s="243"/>
      <c r="F56" s="301"/>
      <c r="G56" s="302">
        <f>G8+G54</f>
        <v>-97.000000000000227</v>
      </c>
    </row>
    <row r="57" spans="1:7" ht="15" thickBot="1" x14ac:dyDescent="0.25">
      <c r="A57" s="118"/>
      <c r="B57" s="245"/>
      <c r="C57" s="246"/>
      <c r="D57" s="247"/>
      <c r="E57" s="245"/>
      <c r="F57" s="245"/>
      <c r="G57" s="248"/>
    </row>
    <row r="58" spans="1:7" ht="18.75" thickTop="1" x14ac:dyDescent="0.25">
      <c r="C58" s="16"/>
      <c r="D58" s="18"/>
    </row>
    <row r="59" spans="1:7" ht="18" x14ac:dyDescent="0.25">
      <c r="C59" s="16"/>
      <c r="D59" s="18"/>
    </row>
    <row r="60" spans="1:7" ht="18" x14ac:dyDescent="0.25">
      <c r="C60" s="16"/>
      <c r="D60" s="17"/>
    </row>
    <row r="61" spans="1:7" ht="18" x14ac:dyDescent="0.25">
      <c r="C61" s="15"/>
      <c r="D61" s="12"/>
    </row>
  </sheetData>
  <mergeCells count="3">
    <mergeCell ref="A2:G2"/>
    <mergeCell ref="A3:G3"/>
    <mergeCell ref="A4:G4"/>
  </mergeCells>
  <pageMargins left="0" right="0" top="0" bottom="0" header="0.5" footer="0.5"/>
  <pageSetup scale="95"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7030A0"/>
    <pageSetUpPr fitToPage="1"/>
  </sheetPr>
  <dimension ref="A1:P59"/>
  <sheetViews>
    <sheetView topLeftCell="A24" workbookViewId="0">
      <selection activeCell="C6" sqref="C6"/>
    </sheetView>
  </sheetViews>
  <sheetFormatPr defaultColWidth="8.85546875" defaultRowHeight="12.75" x14ac:dyDescent="0.2"/>
  <cols>
    <col min="1" max="1" width="8" customWidth="1"/>
    <col min="2" max="2" width="34" customWidth="1"/>
    <col min="3" max="15" width="12.7109375" customWidth="1"/>
  </cols>
  <sheetData>
    <row r="1" spans="1:16" ht="13.5" thickTop="1" x14ac:dyDescent="0.2">
      <c r="A1" s="61"/>
      <c r="B1" s="62"/>
      <c r="C1" s="62"/>
      <c r="D1" s="62"/>
      <c r="E1" s="62"/>
      <c r="F1" s="62"/>
      <c r="G1" s="62"/>
      <c r="H1" s="62"/>
      <c r="I1" s="62"/>
      <c r="J1" s="62"/>
      <c r="K1" s="62"/>
      <c r="L1" s="62"/>
      <c r="M1" s="62"/>
      <c r="N1" s="62"/>
      <c r="O1" s="63"/>
    </row>
    <row r="2" spans="1:16" ht="33.75" x14ac:dyDescent="0.5">
      <c r="A2" s="439" t="str">
        <f>'Chart of Accounts'!A1:B1</f>
        <v>IOMC Crossroads Crew</v>
      </c>
      <c r="B2" s="440"/>
      <c r="C2" s="440"/>
      <c r="D2" s="440"/>
      <c r="E2" s="440"/>
      <c r="F2" s="440"/>
      <c r="G2" s="440"/>
      <c r="H2" s="440"/>
      <c r="I2" s="440"/>
      <c r="J2" s="440"/>
      <c r="K2" s="440"/>
      <c r="L2" s="440"/>
      <c r="M2" s="440"/>
      <c r="N2" s="440"/>
      <c r="O2" s="441"/>
    </row>
    <row r="3" spans="1:16" ht="26.25" x14ac:dyDescent="0.4">
      <c r="A3" s="436" t="str">
        <f>'P&amp;L Jan'!A3</f>
        <v>Statement of Revenue and Expenses</v>
      </c>
      <c r="B3" s="437"/>
      <c r="C3" s="437"/>
      <c r="D3" s="437"/>
      <c r="E3" s="437"/>
      <c r="F3" s="437"/>
      <c r="G3" s="437"/>
      <c r="H3" s="437"/>
      <c r="I3" s="437"/>
      <c r="J3" s="437"/>
      <c r="K3" s="437"/>
      <c r="L3" s="437"/>
      <c r="M3" s="437"/>
      <c r="N3" s="437"/>
      <c r="O3" s="438"/>
    </row>
    <row r="4" spans="1:16" ht="16.5" thickBot="1" x14ac:dyDescent="0.3">
      <c r="A4" s="442" t="s">
        <v>57</v>
      </c>
      <c r="B4" s="443"/>
      <c r="C4" s="443"/>
      <c r="D4" s="443"/>
      <c r="E4" s="443"/>
      <c r="F4" s="443"/>
      <c r="G4" s="443"/>
      <c r="H4" s="282">
        <f>'Chart of Accounts'!A3</f>
        <v>2018</v>
      </c>
      <c r="I4" s="280"/>
      <c r="J4" s="280"/>
      <c r="K4" s="280"/>
      <c r="L4" s="280"/>
      <c r="M4" s="280"/>
      <c r="N4" s="280"/>
      <c r="O4" s="281"/>
    </row>
    <row r="5" spans="1:16" ht="16.5" thickTop="1" thickBot="1" x14ac:dyDescent="0.3">
      <c r="A5" s="43"/>
      <c r="B5" s="46"/>
      <c r="C5" s="199" t="s">
        <v>17</v>
      </c>
      <c r="D5" s="199" t="s">
        <v>18</v>
      </c>
      <c r="E5" s="199" t="s">
        <v>19</v>
      </c>
      <c r="F5" s="199" t="s">
        <v>20</v>
      </c>
      <c r="G5" s="199" t="s">
        <v>21</v>
      </c>
      <c r="H5" s="199" t="s">
        <v>22</v>
      </c>
      <c r="I5" s="199" t="s">
        <v>23</v>
      </c>
      <c r="J5" s="199" t="s">
        <v>24</v>
      </c>
      <c r="K5" s="199" t="s">
        <v>25</v>
      </c>
      <c r="L5" s="199" t="s">
        <v>26</v>
      </c>
      <c r="M5" s="199" t="s">
        <v>27</v>
      </c>
      <c r="N5" s="199" t="s">
        <v>28</v>
      </c>
      <c r="O5" s="200" t="s">
        <v>15</v>
      </c>
      <c r="P5" s="42"/>
    </row>
    <row r="6" spans="1:16" ht="15" x14ac:dyDescent="0.25">
      <c r="A6" s="174" t="s">
        <v>13</v>
      </c>
      <c r="B6" s="175"/>
      <c r="C6" s="201"/>
      <c r="D6" s="202">
        <f>C53</f>
        <v>363.27</v>
      </c>
      <c r="E6" s="202">
        <f t="shared" ref="E6:N6" si="0">D53</f>
        <v>911.71</v>
      </c>
      <c r="F6" s="202">
        <f t="shared" si="0"/>
        <v>2036.56</v>
      </c>
      <c r="G6" s="202">
        <f t="shared" si="0"/>
        <v>-350.2199999999998</v>
      </c>
      <c r="H6" s="202">
        <f t="shared" si="0"/>
        <v>-96.999999999999829</v>
      </c>
      <c r="I6" s="202">
        <f t="shared" si="0"/>
        <v>-96.999999999999829</v>
      </c>
      <c r="J6" s="202">
        <f t="shared" si="0"/>
        <v>-96.999999999999829</v>
      </c>
      <c r="K6" s="202">
        <f t="shared" si="0"/>
        <v>-96.999999999999829</v>
      </c>
      <c r="L6" s="202">
        <f t="shared" si="0"/>
        <v>-96.999999999999829</v>
      </c>
      <c r="M6" s="202">
        <f t="shared" si="0"/>
        <v>-96.999999999999829</v>
      </c>
      <c r="N6" s="202">
        <f t="shared" si="0"/>
        <v>-96.999999999999829</v>
      </c>
      <c r="O6" s="336"/>
    </row>
    <row r="7" spans="1:16" ht="18" x14ac:dyDescent="0.25">
      <c r="A7" s="44"/>
      <c r="B7" s="47"/>
      <c r="C7" s="55"/>
      <c r="D7" s="56"/>
      <c r="E7" s="56"/>
      <c r="F7" s="56"/>
      <c r="G7" s="56"/>
      <c r="H7" s="56"/>
      <c r="I7" s="56"/>
      <c r="J7" s="56"/>
      <c r="K7" s="56"/>
      <c r="L7" s="56"/>
      <c r="M7" s="56"/>
      <c r="N7" s="56"/>
      <c r="O7" s="57"/>
    </row>
    <row r="8" spans="1:16" ht="15.75" x14ac:dyDescent="0.25">
      <c r="A8" s="52" t="s">
        <v>43</v>
      </c>
      <c r="B8" s="196"/>
      <c r="C8" s="197"/>
      <c r="D8" s="56"/>
      <c r="E8" s="56"/>
      <c r="F8" s="56"/>
      <c r="G8" s="56"/>
      <c r="H8" s="56"/>
      <c r="I8" s="56"/>
      <c r="J8" s="56"/>
      <c r="K8" s="56"/>
      <c r="L8" s="56"/>
      <c r="M8" s="56"/>
      <c r="N8" s="56"/>
      <c r="O8" s="57"/>
    </row>
    <row r="9" spans="1:16" ht="15" customHeight="1" x14ac:dyDescent="0.25">
      <c r="A9" s="174">
        <f>'Chart of Accounts'!A6</f>
        <v>4001</v>
      </c>
      <c r="B9" s="174" t="str">
        <f>'Chart of Accounts'!B6</f>
        <v>Dues</v>
      </c>
      <c r="C9" s="198">
        <f>'P&amp;L Jan'!E11</f>
        <v>420</v>
      </c>
      <c r="D9" s="177">
        <f>'P&amp;L FEB'!E11</f>
        <v>548.44000000000005</v>
      </c>
      <c r="E9" s="177">
        <f>'P&amp;L Mar '!E11</f>
        <v>820</v>
      </c>
      <c r="F9" s="177">
        <f>'P&amp;L Apr'!E11</f>
        <v>-1360</v>
      </c>
      <c r="G9" s="177">
        <f>'P&amp;L May '!E11</f>
        <v>299.83</v>
      </c>
      <c r="H9" s="177">
        <f>'P&amp;L June'!E11</f>
        <v>0</v>
      </c>
      <c r="I9" s="177">
        <f>'P&amp;L July '!E11</f>
        <v>0</v>
      </c>
      <c r="J9" s="177">
        <f>'P&amp;L Aug'!E11</f>
        <v>0</v>
      </c>
      <c r="K9" s="177">
        <f>'P&amp;L Sept '!E11</f>
        <v>0</v>
      </c>
      <c r="L9" s="177">
        <f>'P&amp;L Oct'!E11</f>
        <v>0</v>
      </c>
      <c r="M9" s="177">
        <f>'P&amp;L Nov '!E11</f>
        <v>0</v>
      </c>
      <c r="N9" s="177">
        <f>'P&amp;L Dec'!E11</f>
        <v>0</v>
      </c>
      <c r="O9" s="178">
        <f>SUM(C9:N9)</f>
        <v>728.27</v>
      </c>
    </row>
    <row r="10" spans="1:16" ht="15" x14ac:dyDescent="0.25">
      <c r="A10" s="174">
        <f>'Chart of Accounts'!A7</f>
        <v>4002</v>
      </c>
      <c r="B10" s="174" t="str">
        <f>'Chart of Accounts'!B7</f>
        <v>Swag</v>
      </c>
      <c r="C10" s="198">
        <f>'P&amp;L Jan'!E12</f>
        <v>0</v>
      </c>
      <c r="D10" s="177">
        <f>'P&amp;L FEB'!E12</f>
        <v>0</v>
      </c>
      <c r="E10" s="177">
        <f>'P&amp;L Mar '!E12</f>
        <v>1045.1099999999999</v>
      </c>
      <c r="F10" s="177">
        <f>'P&amp;L Apr'!E12</f>
        <v>-724.14</v>
      </c>
      <c r="G10" s="177">
        <f>'P&amp;L May '!E12</f>
        <v>-46.610000000000014</v>
      </c>
      <c r="H10" s="177">
        <f>'P&amp;L June'!E12</f>
        <v>0</v>
      </c>
      <c r="I10" s="177">
        <f>'P&amp;L July '!E12</f>
        <v>0</v>
      </c>
      <c r="J10" s="177">
        <f>'P&amp;L Aug'!E12</f>
        <v>0</v>
      </c>
      <c r="K10" s="177">
        <f>'P&amp;L Sept '!E12</f>
        <v>0</v>
      </c>
      <c r="L10" s="177">
        <f>'P&amp;L Oct'!E12</f>
        <v>0</v>
      </c>
      <c r="M10" s="177">
        <f>'P&amp;L Nov '!E12</f>
        <v>0</v>
      </c>
      <c r="N10" s="177">
        <f>'P&amp;L Dec'!E12</f>
        <v>0</v>
      </c>
      <c r="O10" s="178">
        <f t="shared" ref="O10:O17" si="1">SUM(C10:N10)</f>
        <v>274.3599999999999</v>
      </c>
    </row>
    <row r="11" spans="1:16" ht="15" x14ac:dyDescent="0.25">
      <c r="A11" s="174">
        <f>'Chart of Accounts'!A8</f>
        <v>4003</v>
      </c>
      <c r="B11" s="174" t="str">
        <f>'Chart of Accounts'!B8</f>
        <v>Party Revenue (Tickets, Raffles, etc.)</v>
      </c>
      <c r="C11" s="198">
        <f>'P&amp;L Jan'!E13</f>
        <v>-56.73</v>
      </c>
      <c r="D11" s="177">
        <f>'P&amp;L FEB'!E13</f>
        <v>0</v>
      </c>
      <c r="E11" s="177">
        <f>'P&amp;L Mar '!E13</f>
        <v>0</v>
      </c>
      <c r="F11" s="177">
        <f>'P&amp;L Apr'!E13</f>
        <v>0</v>
      </c>
      <c r="G11" s="177">
        <f>'P&amp;L May '!E13</f>
        <v>0</v>
      </c>
      <c r="H11" s="177">
        <f>'P&amp;L June'!E13</f>
        <v>0</v>
      </c>
      <c r="I11" s="177">
        <f>'P&amp;L July '!E13</f>
        <v>0</v>
      </c>
      <c r="J11" s="177">
        <f>'P&amp;L Aug'!E13</f>
        <v>0</v>
      </c>
      <c r="K11" s="177">
        <f>'P&amp;L Sept '!E13</f>
        <v>0</v>
      </c>
      <c r="L11" s="177">
        <f>'P&amp;L Oct'!E13</f>
        <v>0</v>
      </c>
      <c r="M11" s="177">
        <f>'P&amp;L Nov '!E13</f>
        <v>0</v>
      </c>
      <c r="N11" s="177">
        <f>'P&amp;L Dec'!E13</f>
        <v>0</v>
      </c>
      <c r="O11" s="178">
        <f t="shared" si="1"/>
        <v>-56.73</v>
      </c>
    </row>
    <row r="12" spans="1:16" ht="15" hidden="1" x14ac:dyDescent="0.25">
      <c r="A12" s="174">
        <f>'Chart of Accounts'!A9</f>
        <v>4004</v>
      </c>
      <c r="B12" s="174" t="str">
        <f>'Chart of Accounts'!B9</f>
        <v>Income 4</v>
      </c>
      <c r="C12" s="198">
        <f>'P&amp;L Jan'!E14</f>
        <v>0</v>
      </c>
      <c r="D12" s="177">
        <f>'P&amp;L FEB'!E14</f>
        <v>0</v>
      </c>
      <c r="E12" s="177">
        <f>'P&amp;L Mar '!E14</f>
        <v>0</v>
      </c>
      <c r="F12" s="177">
        <f>'P&amp;L Apr'!E14</f>
        <v>0</v>
      </c>
      <c r="G12" s="177">
        <f>'P&amp;L May '!E14</f>
        <v>0</v>
      </c>
      <c r="H12" s="177">
        <f>'P&amp;L June'!E14</f>
        <v>0</v>
      </c>
      <c r="I12" s="177">
        <f>'P&amp;L July '!E14</f>
        <v>0</v>
      </c>
      <c r="J12" s="177">
        <f>'P&amp;L Aug'!E14</f>
        <v>0</v>
      </c>
      <c r="K12" s="177">
        <f>'P&amp;L Sept '!E14</f>
        <v>0</v>
      </c>
      <c r="L12" s="177">
        <f>'P&amp;L Oct'!E14</f>
        <v>0</v>
      </c>
      <c r="M12" s="177">
        <f>'P&amp;L Nov '!E14</f>
        <v>0</v>
      </c>
      <c r="N12" s="177">
        <f>'P&amp;L Dec'!E14</f>
        <v>0</v>
      </c>
      <c r="O12" s="178">
        <f t="shared" si="1"/>
        <v>0</v>
      </c>
    </row>
    <row r="13" spans="1:16" ht="15" hidden="1" x14ac:dyDescent="0.25">
      <c r="A13" s="174">
        <f>'Chart of Accounts'!A10</f>
        <v>4005</v>
      </c>
      <c r="B13" s="174" t="str">
        <f>'Chart of Accounts'!B10</f>
        <v>Income 5</v>
      </c>
      <c r="C13" s="198">
        <f>'P&amp;L Jan'!E15</f>
        <v>0</v>
      </c>
      <c r="D13" s="177">
        <f>'P&amp;L FEB'!E15</f>
        <v>0</v>
      </c>
      <c r="E13" s="177">
        <f>'P&amp;L Mar '!E15</f>
        <v>0</v>
      </c>
      <c r="F13" s="177">
        <f>'P&amp;L Apr'!E15</f>
        <v>0</v>
      </c>
      <c r="G13" s="177">
        <f>'P&amp;L May '!E15</f>
        <v>0</v>
      </c>
      <c r="H13" s="177">
        <f>'P&amp;L June'!E15</f>
        <v>0</v>
      </c>
      <c r="I13" s="177">
        <f>'P&amp;L July '!E15</f>
        <v>0</v>
      </c>
      <c r="J13" s="177">
        <f>'P&amp;L Aug'!E15</f>
        <v>0</v>
      </c>
      <c r="K13" s="177">
        <f>'P&amp;L Sept '!E15</f>
        <v>0</v>
      </c>
      <c r="L13" s="177">
        <f>'P&amp;L Oct'!E15</f>
        <v>0</v>
      </c>
      <c r="M13" s="177">
        <f>'P&amp;L Nov '!E15</f>
        <v>0</v>
      </c>
      <c r="N13" s="177">
        <f>'P&amp;L Dec'!E15</f>
        <v>0</v>
      </c>
      <c r="O13" s="178">
        <f t="shared" si="1"/>
        <v>0</v>
      </c>
    </row>
    <row r="14" spans="1:16" ht="15" hidden="1" x14ac:dyDescent="0.25">
      <c r="A14" s="174">
        <f>'Chart of Accounts'!A11</f>
        <v>4006</v>
      </c>
      <c r="B14" s="174" t="str">
        <f>'Chart of Accounts'!B11</f>
        <v>Income 6</v>
      </c>
      <c r="C14" s="198">
        <f>'P&amp;L Jan'!E16</f>
        <v>0</v>
      </c>
      <c r="D14" s="177">
        <f>'P&amp;L FEB'!E16</f>
        <v>0</v>
      </c>
      <c r="E14" s="177">
        <f>'P&amp;L Mar '!E16</f>
        <v>0</v>
      </c>
      <c r="F14" s="177">
        <f>'P&amp;L Apr'!E16</f>
        <v>0</v>
      </c>
      <c r="G14" s="177">
        <f>'P&amp;L May '!E16</f>
        <v>0</v>
      </c>
      <c r="H14" s="177">
        <f>'P&amp;L June'!E16</f>
        <v>0</v>
      </c>
      <c r="I14" s="177">
        <f>'P&amp;L July '!E16</f>
        <v>0</v>
      </c>
      <c r="J14" s="177">
        <f>'P&amp;L Aug'!E16</f>
        <v>0</v>
      </c>
      <c r="K14" s="177">
        <f>'P&amp;L Sept '!E16</f>
        <v>0</v>
      </c>
      <c r="L14" s="177">
        <f>'P&amp;L Oct'!E16</f>
        <v>0</v>
      </c>
      <c r="M14" s="177">
        <f>'P&amp;L Nov '!E16</f>
        <v>0</v>
      </c>
      <c r="N14" s="177">
        <f>'P&amp;L Dec'!E16</f>
        <v>0</v>
      </c>
      <c r="O14" s="178">
        <f t="shared" si="1"/>
        <v>0</v>
      </c>
    </row>
    <row r="15" spans="1:16" ht="15" hidden="1" x14ac:dyDescent="0.25">
      <c r="A15" s="174">
        <f>'Chart of Accounts'!A12</f>
        <v>4007</v>
      </c>
      <c r="B15" s="174" t="str">
        <f>'Chart of Accounts'!B12</f>
        <v>Income 7</v>
      </c>
      <c r="C15" s="198">
        <f>'P&amp;L Jan'!E17</f>
        <v>0</v>
      </c>
      <c r="D15" s="177">
        <f>'P&amp;L FEB'!E17</f>
        <v>0</v>
      </c>
      <c r="E15" s="177">
        <f>'P&amp;L Mar '!E17</f>
        <v>0</v>
      </c>
      <c r="F15" s="177">
        <f>'P&amp;L Apr'!E17</f>
        <v>0</v>
      </c>
      <c r="G15" s="177">
        <f>'P&amp;L May '!E17</f>
        <v>0</v>
      </c>
      <c r="H15" s="177">
        <f>'P&amp;L June'!E17</f>
        <v>0</v>
      </c>
      <c r="I15" s="177">
        <f>'P&amp;L July '!E17</f>
        <v>0</v>
      </c>
      <c r="J15" s="177">
        <f>'P&amp;L Aug'!E17</f>
        <v>0</v>
      </c>
      <c r="K15" s="177">
        <f>'P&amp;L Sept '!E17</f>
        <v>0</v>
      </c>
      <c r="L15" s="177">
        <f>'P&amp;L Oct'!E17</f>
        <v>0</v>
      </c>
      <c r="M15" s="177">
        <f>'P&amp;L Nov '!E17</f>
        <v>0</v>
      </c>
      <c r="N15" s="177">
        <f>'P&amp;L Dec'!E17</f>
        <v>0</v>
      </c>
      <c r="O15" s="178">
        <f t="shared" si="1"/>
        <v>0</v>
      </c>
    </row>
    <row r="16" spans="1:16" ht="15" hidden="1" x14ac:dyDescent="0.25">
      <c r="A16" s="174">
        <f>'Chart of Accounts'!A13</f>
        <v>4008</v>
      </c>
      <c r="B16" s="174" t="str">
        <f>'Chart of Accounts'!B13</f>
        <v>Income 8</v>
      </c>
      <c r="C16" s="198">
        <f>'P&amp;L Jan'!E18</f>
        <v>0</v>
      </c>
      <c r="D16" s="177">
        <f>'P&amp;L FEB'!E18</f>
        <v>0</v>
      </c>
      <c r="E16" s="177">
        <f>'P&amp;L Mar '!E18</f>
        <v>0</v>
      </c>
      <c r="F16" s="177">
        <f>'P&amp;L Apr'!E18</f>
        <v>0</v>
      </c>
      <c r="G16" s="177">
        <f>'P&amp;L May '!E18</f>
        <v>0</v>
      </c>
      <c r="H16" s="177">
        <f>'P&amp;L June'!E18</f>
        <v>0</v>
      </c>
      <c r="I16" s="177">
        <f>'P&amp;L July '!E18</f>
        <v>0</v>
      </c>
      <c r="J16" s="177">
        <f>'P&amp;L Aug'!E18</f>
        <v>0</v>
      </c>
      <c r="K16" s="177">
        <f>'P&amp;L Sept '!E18</f>
        <v>0</v>
      </c>
      <c r="L16" s="177">
        <f>'P&amp;L Oct'!E18</f>
        <v>0</v>
      </c>
      <c r="M16" s="177">
        <f>'P&amp;L Nov '!E18</f>
        <v>0</v>
      </c>
      <c r="N16" s="177">
        <f>'P&amp;L Dec'!E18</f>
        <v>0</v>
      </c>
      <c r="O16" s="178">
        <f t="shared" si="1"/>
        <v>0</v>
      </c>
    </row>
    <row r="17" spans="1:15" ht="15" hidden="1" x14ac:dyDescent="0.25">
      <c r="A17" s="174">
        <f>'Chart of Accounts'!A14</f>
        <v>4009</v>
      </c>
      <c r="B17" s="174" t="str">
        <f>'Chart of Accounts'!B14</f>
        <v>Income 9</v>
      </c>
      <c r="C17" s="198">
        <f>'P&amp;L Jan'!E19</f>
        <v>0</v>
      </c>
      <c r="D17" s="177">
        <f>'P&amp;L FEB'!E19</f>
        <v>0</v>
      </c>
      <c r="E17" s="177">
        <f>'P&amp;L Mar '!E19</f>
        <v>0</v>
      </c>
      <c r="F17" s="177">
        <f>'P&amp;L Apr'!E19</f>
        <v>0</v>
      </c>
      <c r="G17" s="177">
        <f>'P&amp;L May '!E19</f>
        <v>0</v>
      </c>
      <c r="H17" s="177">
        <f>'P&amp;L June'!E19</f>
        <v>0</v>
      </c>
      <c r="I17" s="177">
        <f>'P&amp;L July '!E19</f>
        <v>0</v>
      </c>
      <c r="J17" s="177">
        <f>'P&amp;L Aug'!E19</f>
        <v>0</v>
      </c>
      <c r="K17" s="177">
        <f>'P&amp;L Sept '!E19</f>
        <v>0</v>
      </c>
      <c r="L17" s="177">
        <f>'P&amp;L Oct'!E19</f>
        <v>0</v>
      </c>
      <c r="M17" s="177">
        <f>'P&amp;L Nov '!E19</f>
        <v>0</v>
      </c>
      <c r="N17" s="177">
        <f>'P&amp;L Dec'!E19</f>
        <v>0</v>
      </c>
      <c r="O17" s="178">
        <f t="shared" si="1"/>
        <v>0</v>
      </c>
    </row>
    <row r="18" spans="1:15" ht="18" x14ac:dyDescent="0.25">
      <c r="A18" s="176"/>
      <c r="B18" s="48" t="s">
        <v>6</v>
      </c>
      <c r="C18" s="203">
        <f>SUM(C9:C17)</f>
        <v>363.27</v>
      </c>
      <c r="D18" s="204">
        <f>SUM(D9:D17)</f>
        <v>548.44000000000005</v>
      </c>
      <c r="E18" s="204">
        <f t="shared" ref="E18:N18" si="2">SUM(E9:E17)</f>
        <v>1865.11</v>
      </c>
      <c r="F18" s="204">
        <f t="shared" si="2"/>
        <v>-2084.14</v>
      </c>
      <c r="G18" s="204">
        <f t="shared" si="2"/>
        <v>253.21999999999997</v>
      </c>
      <c r="H18" s="204">
        <f>SUM(H9:H17)</f>
        <v>0</v>
      </c>
      <c r="I18" s="204">
        <f t="shared" si="2"/>
        <v>0</v>
      </c>
      <c r="J18" s="204">
        <f t="shared" si="2"/>
        <v>0</v>
      </c>
      <c r="K18" s="204">
        <f t="shared" si="2"/>
        <v>0</v>
      </c>
      <c r="L18" s="204">
        <f t="shared" si="2"/>
        <v>0</v>
      </c>
      <c r="M18" s="204">
        <f t="shared" si="2"/>
        <v>0</v>
      </c>
      <c r="N18" s="204">
        <f t="shared" si="2"/>
        <v>0</v>
      </c>
      <c r="O18" s="205">
        <f>SUM(O9:O17)</f>
        <v>945.89999999999986</v>
      </c>
    </row>
    <row r="19" spans="1:15" ht="18" x14ac:dyDescent="0.25">
      <c r="A19" s="44"/>
      <c r="B19" s="47"/>
      <c r="C19" s="55"/>
      <c r="D19" s="58"/>
      <c r="E19" s="58"/>
      <c r="F19" s="58"/>
      <c r="G19" s="58"/>
      <c r="H19" s="58"/>
      <c r="I19" s="58"/>
      <c r="J19" s="58"/>
      <c r="K19" s="58"/>
      <c r="L19" s="58"/>
      <c r="M19" s="58"/>
      <c r="N19" s="58"/>
      <c r="O19" s="59"/>
    </row>
    <row r="20" spans="1:15" ht="15.75" x14ac:dyDescent="0.25">
      <c r="A20" s="52" t="s">
        <v>5</v>
      </c>
      <c r="B20" s="47"/>
      <c r="C20" s="55"/>
      <c r="D20" s="58"/>
      <c r="E20" s="58"/>
      <c r="F20" s="58"/>
      <c r="G20" s="58"/>
      <c r="H20" s="58"/>
      <c r="I20" s="58"/>
      <c r="J20" s="58"/>
      <c r="K20" s="58"/>
      <c r="L20" s="58"/>
      <c r="M20" s="58"/>
      <c r="N20" s="58"/>
      <c r="O20" s="59"/>
    </row>
    <row r="21" spans="1:15" ht="15" customHeight="1" x14ac:dyDescent="0.25">
      <c r="A21" s="174">
        <f>'P&amp;L Jan'!B23</f>
        <v>5001</v>
      </c>
      <c r="B21" s="180" t="str">
        <f>'P&amp;L Jan'!C23</f>
        <v>PayPal Fees</v>
      </c>
      <c r="C21" s="177">
        <f>'P&amp;L Jan'!E23</f>
        <v>0</v>
      </c>
      <c r="D21" s="179">
        <f>'P&amp;L FEB'!E23</f>
        <v>0</v>
      </c>
      <c r="E21" s="179">
        <f>'P&amp;L Mar '!E23</f>
        <v>28.790000000000003</v>
      </c>
      <c r="F21" s="179">
        <f>'P&amp;L Apr'!E23</f>
        <v>2.64</v>
      </c>
      <c r="G21" s="179">
        <f>'P&amp;L May '!E23</f>
        <v>0</v>
      </c>
      <c r="H21" s="179">
        <f>'P&amp;L June'!E23</f>
        <v>0</v>
      </c>
      <c r="I21" s="179">
        <f>'P&amp;L July '!E23</f>
        <v>0</v>
      </c>
      <c r="J21" s="179">
        <f>'P&amp;L Aug'!E23</f>
        <v>0</v>
      </c>
      <c r="K21" s="179">
        <f>'P&amp;L Sept '!E23</f>
        <v>0</v>
      </c>
      <c r="L21" s="179">
        <f>'P&amp;L Oct'!E23</f>
        <v>0</v>
      </c>
      <c r="M21" s="179">
        <f>'P&amp;L Nov '!E23</f>
        <v>0</v>
      </c>
      <c r="N21" s="179">
        <f>'P&amp;L Dec'!E23</f>
        <v>0</v>
      </c>
      <c r="O21" s="178">
        <f>SUM(C21:N21)</f>
        <v>31.430000000000003</v>
      </c>
    </row>
    <row r="22" spans="1:15" ht="15" x14ac:dyDescent="0.25">
      <c r="A22" s="174">
        <f>'P&amp;L Jan'!B24</f>
        <v>5002</v>
      </c>
      <c r="B22" s="180" t="str">
        <f>'P&amp;L Jan'!C24</f>
        <v>International Dues</v>
      </c>
      <c r="C22" s="177">
        <f>'P&amp;L Jan'!E24</f>
        <v>0</v>
      </c>
      <c r="D22" s="179">
        <f>'P&amp;L FEB'!E24</f>
        <v>0</v>
      </c>
      <c r="E22" s="179">
        <f>'P&amp;L Mar '!E24</f>
        <v>432</v>
      </c>
      <c r="F22" s="179">
        <f>'P&amp;L Apr'!E24</f>
        <v>0</v>
      </c>
      <c r="G22" s="179">
        <f>'P&amp;L May '!E24</f>
        <v>0</v>
      </c>
      <c r="H22" s="179">
        <f>'P&amp;L June'!E24</f>
        <v>0</v>
      </c>
      <c r="I22" s="179">
        <f>'P&amp;L July '!E24</f>
        <v>0</v>
      </c>
      <c r="J22" s="179">
        <f>'P&amp;L Aug'!E24</f>
        <v>0</v>
      </c>
      <c r="K22" s="179">
        <f>'P&amp;L Sept '!E24</f>
        <v>0</v>
      </c>
      <c r="L22" s="179">
        <f>'P&amp;L Oct'!E24</f>
        <v>0</v>
      </c>
      <c r="M22" s="179">
        <f>'P&amp;L Nov '!E24</f>
        <v>0</v>
      </c>
      <c r="N22" s="179">
        <f>'P&amp;L Dec'!E24</f>
        <v>0</v>
      </c>
      <c r="O22" s="178">
        <f t="shared" ref="O22:O48" si="3">SUM(C22:N22)</f>
        <v>432</v>
      </c>
    </row>
    <row r="23" spans="1:15" ht="15" x14ac:dyDescent="0.25">
      <c r="A23" s="174">
        <f>'P&amp;L Jan'!B25</f>
        <v>5003</v>
      </c>
      <c r="B23" s="180" t="str">
        <f>'P&amp;L Jan'!C25</f>
        <v>Web Site</v>
      </c>
      <c r="C23" s="177">
        <f>'P&amp;L Jan'!E25</f>
        <v>0</v>
      </c>
      <c r="D23" s="179">
        <f>'P&amp;L FEB'!E25</f>
        <v>0</v>
      </c>
      <c r="E23" s="179">
        <f>'P&amp;L Mar '!E25</f>
        <v>106.9</v>
      </c>
      <c r="F23" s="179">
        <f>'P&amp;L Apr'!E25</f>
        <v>0</v>
      </c>
      <c r="G23" s="179">
        <f>'P&amp;L May '!E25</f>
        <v>0</v>
      </c>
      <c r="H23" s="179">
        <f>'P&amp;L June'!E25</f>
        <v>0</v>
      </c>
      <c r="I23" s="179">
        <f>'P&amp;L July '!E25</f>
        <v>0</v>
      </c>
      <c r="J23" s="179">
        <f>'P&amp;L Aug'!E25</f>
        <v>0</v>
      </c>
      <c r="K23" s="179">
        <f>'P&amp;L Sept '!E25</f>
        <v>0</v>
      </c>
      <c r="L23" s="179">
        <f>'P&amp;L Oct'!E25</f>
        <v>0</v>
      </c>
      <c r="M23" s="179">
        <f>'P&amp;L Nov '!E25</f>
        <v>0</v>
      </c>
      <c r="N23" s="179">
        <f>'P&amp;L Dec'!E25</f>
        <v>0</v>
      </c>
      <c r="O23" s="178">
        <f t="shared" si="3"/>
        <v>106.9</v>
      </c>
    </row>
    <row r="24" spans="1:15" ht="15" x14ac:dyDescent="0.25">
      <c r="A24" s="174">
        <f>'P&amp;L Jan'!B26</f>
        <v>5004</v>
      </c>
      <c r="B24" s="180" t="str">
        <f>'P&amp;L Jan'!C26</f>
        <v>P.O. Box</v>
      </c>
      <c r="C24" s="177">
        <f>'P&amp;L Jan'!E26</f>
        <v>0</v>
      </c>
      <c r="D24" s="179">
        <f>'P&amp;L FEB'!E26</f>
        <v>0</v>
      </c>
      <c r="E24" s="179">
        <f>'P&amp;L Mar '!E26</f>
        <v>172.57</v>
      </c>
      <c r="F24" s="179">
        <f>'P&amp;L Apr'!E26</f>
        <v>0</v>
      </c>
      <c r="G24" s="179">
        <f>'P&amp;L May '!E26</f>
        <v>0</v>
      </c>
      <c r="H24" s="179">
        <f>'P&amp;L June'!E26</f>
        <v>0</v>
      </c>
      <c r="I24" s="179">
        <f>'P&amp;L July '!E26</f>
        <v>0</v>
      </c>
      <c r="J24" s="179">
        <f>'P&amp;L Aug'!E26</f>
        <v>0</v>
      </c>
      <c r="K24" s="179">
        <f>'P&amp;L Sept '!E26</f>
        <v>0</v>
      </c>
      <c r="L24" s="179">
        <f>'P&amp;L Oct'!E26</f>
        <v>0</v>
      </c>
      <c r="M24" s="179">
        <f>'P&amp;L Nov '!E26</f>
        <v>0</v>
      </c>
      <c r="N24" s="179">
        <f>'P&amp;L Dec'!E26</f>
        <v>0</v>
      </c>
      <c r="O24" s="178">
        <f t="shared" si="3"/>
        <v>172.57</v>
      </c>
    </row>
    <row r="25" spans="1:15" ht="15" hidden="1" x14ac:dyDescent="0.25">
      <c r="A25" s="174">
        <f>'P&amp;L Jan'!B27</f>
        <v>5005</v>
      </c>
      <c r="B25" s="180" t="str">
        <f>'P&amp;L Jan'!C27</f>
        <v>Charitable Giving</v>
      </c>
      <c r="C25" s="177">
        <f>'P&amp;L Jan'!E27</f>
        <v>0</v>
      </c>
      <c r="D25" s="179">
        <f>'P&amp;L FEB'!E27</f>
        <v>0</v>
      </c>
      <c r="E25" s="179">
        <f>'P&amp;L Mar '!E27</f>
        <v>0</v>
      </c>
      <c r="F25" s="179">
        <f>'P&amp;L Apr'!E27</f>
        <v>300</v>
      </c>
      <c r="G25" s="179">
        <f>'P&amp;L May '!E27</f>
        <v>0</v>
      </c>
      <c r="H25" s="179">
        <f>'P&amp;L June'!E27</f>
        <v>0</v>
      </c>
      <c r="I25" s="179">
        <f>'P&amp;L July '!E27</f>
        <v>0</v>
      </c>
      <c r="J25" s="179">
        <f>'P&amp;L Aug'!E27</f>
        <v>0</v>
      </c>
      <c r="K25" s="179">
        <f>'P&amp;L Sept '!E27</f>
        <v>0</v>
      </c>
      <c r="L25" s="179">
        <f>'P&amp;L Oct'!E27</f>
        <v>0</v>
      </c>
      <c r="M25" s="179">
        <f>'P&amp;L Nov '!E27</f>
        <v>0</v>
      </c>
      <c r="N25" s="179">
        <f>'P&amp;L Dec'!E27</f>
        <v>0</v>
      </c>
      <c r="O25" s="178">
        <f t="shared" si="3"/>
        <v>300</v>
      </c>
    </row>
    <row r="26" spans="1:15" ht="15" hidden="1" x14ac:dyDescent="0.25">
      <c r="A26" s="174">
        <f>'P&amp;L Jan'!B28</f>
        <v>5006</v>
      </c>
      <c r="B26" s="180" t="str">
        <f>'P&amp;L Jan'!C28</f>
        <v>Run Expenses</v>
      </c>
      <c r="C26" s="177">
        <f>'P&amp;L Jan'!E28</f>
        <v>0</v>
      </c>
      <c r="D26" s="179">
        <f>'P&amp;L FEB'!E28</f>
        <v>0</v>
      </c>
      <c r="E26" s="179">
        <f>'P&amp;L Mar '!E28</f>
        <v>0</v>
      </c>
      <c r="F26" s="179">
        <f>'P&amp;L Apr'!E28</f>
        <v>0</v>
      </c>
      <c r="G26" s="179">
        <f>'P&amp;L May '!E28</f>
        <v>0</v>
      </c>
      <c r="H26" s="179">
        <f>'P&amp;L June'!E28</f>
        <v>0</v>
      </c>
      <c r="I26" s="179">
        <f>'P&amp;L July '!E28</f>
        <v>0</v>
      </c>
      <c r="J26" s="179">
        <f>'P&amp;L Aug'!E28</f>
        <v>0</v>
      </c>
      <c r="K26" s="179">
        <f>'P&amp;L Sept '!E28</f>
        <v>0</v>
      </c>
      <c r="L26" s="179">
        <f>'P&amp;L Oct'!E28</f>
        <v>0</v>
      </c>
      <c r="M26" s="179">
        <f>'P&amp;L Nov '!E28</f>
        <v>0</v>
      </c>
      <c r="N26" s="179">
        <f>'P&amp;L Dec'!E28</f>
        <v>0</v>
      </c>
      <c r="O26" s="178">
        <f t="shared" si="3"/>
        <v>0</v>
      </c>
    </row>
    <row r="27" spans="1:15" ht="15" hidden="1" x14ac:dyDescent="0.25">
      <c r="A27" s="174">
        <f>'P&amp;L Jan'!B29</f>
        <v>5007</v>
      </c>
      <c r="B27" s="180" t="str">
        <f>'P&amp;L Jan'!C29</f>
        <v>Shane Smith</v>
      </c>
      <c r="C27" s="177">
        <f>'P&amp;L Jan'!E29</f>
        <v>0</v>
      </c>
      <c r="D27" s="179">
        <f>'P&amp;L FEB'!E29</f>
        <v>0</v>
      </c>
      <c r="E27" s="179">
        <f>'P&amp;L Mar '!E29</f>
        <v>0</v>
      </c>
      <c r="F27" s="179">
        <f>'P&amp;L Apr'!E29</f>
        <v>0</v>
      </c>
      <c r="G27" s="179">
        <f>'P&amp;L May '!E29</f>
        <v>0</v>
      </c>
      <c r="H27" s="179">
        <f>'P&amp;L June'!E29</f>
        <v>0</v>
      </c>
      <c r="I27" s="179">
        <f>'P&amp;L July '!E29</f>
        <v>0</v>
      </c>
      <c r="J27" s="179">
        <f>'P&amp;L Aug'!E29</f>
        <v>0</v>
      </c>
      <c r="K27" s="179">
        <f>'P&amp;L Sept '!E29</f>
        <v>0</v>
      </c>
      <c r="L27" s="179">
        <f>'P&amp;L Oct'!E29</f>
        <v>0</v>
      </c>
      <c r="M27" s="179">
        <f>'P&amp;L Nov '!E29</f>
        <v>0</v>
      </c>
      <c r="N27" s="179">
        <f>'P&amp;L Dec'!E29</f>
        <v>0</v>
      </c>
      <c r="O27" s="178">
        <f t="shared" si="3"/>
        <v>0</v>
      </c>
    </row>
    <row r="28" spans="1:15" ht="15" hidden="1" x14ac:dyDescent="0.25">
      <c r="A28" s="174">
        <f>'P&amp;L Jan'!B30</f>
        <v>5008</v>
      </c>
      <c r="B28" s="180" t="str">
        <f>'P&amp;L Jan'!C30</f>
        <v>Chapter Party</v>
      </c>
      <c r="C28" s="177">
        <f>'P&amp;L Jan'!E30</f>
        <v>0</v>
      </c>
      <c r="D28" s="179">
        <f>'P&amp;L FEB'!E30</f>
        <v>0</v>
      </c>
      <c r="E28" s="179">
        <f>'P&amp;L Mar '!E30</f>
        <v>0</v>
      </c>
      <c r="F28" s="179">
        <f>'P&amp;L Apr'!E30</f>
        <v>0</v>
      </c>
      <c r="G28" s="179">
        <f>'P&amp;L May '!E30</f>
        <v>0</v>
      </c>
      <c r="H28" s="179">
        <f>'P&amp;L June'!E30</f>
        <v>0</v>
      </c>
      <c r="I28" s="179">
        <f>'P&amp;L July '!E30</f>
        <v>0</v>
      </c>
      <c r="J28" s="179">
        <f>'P&amp;L Aug'!E30</f>
        <v>0</v>
      </c>
      <c r="K28" s="179">
        <f>'P&amp;L Sept '!E30</f>
        <v>0</v>
      </c>
      <c r="L28" s="179">
        <f>'P&amp;L Oct'!E30</f>
        <v>0</v>
      </c>
      <c r="M28" s="179">
        <f>'P&amp;L Nov '!E30</f>
        <v>0</v>
      </c>
      <c r="N28" s="179">
        <f>'P&amp;L Dec'!E30</f>
        <v>0</v>
      </c>
      <c r="O28" s="178">
        <f t="shared" si="3"/>
        <v>0</v>
      </c>
    </row>
    <row r="29" spans="1:15" ht="15" hidden="1" x14ac:dyDescent="0.25">
      <c r="A29" s="174">
        <f>'P&amp;L Jan'!B31</f>
        <v>5009</v>
      </c>
      <c r="B29" s="180" t="str">
        <f>'P&amp;L Jan'!C31</f>
        <v>NY State Party</v>
      </c>
      <c r="C29" s="177">
        <f>'P&amp;L Jan'!E31</f>
        <v>0</v>
      </c>
      <c r="D29" s="179">
        <f>'P&amp;L FEB'!E31</f>
        <v>0</v>
      </c>
      <c r="E29" s="179">
        <f>'P&amp;L Mar '!E31</f>
        <v>0</v>
      </c>
      <c r="F29" s="179">
        <f>'P&amp;L Apr'!E31</f>
        <v>0</v>
      </c>
      <c r="G29" s="179">
        <f>'P&amp;L May '!E31</f>
        <v>0</v>
      </c>
      <c r="H29" s="179">
        <f>'P&amp;L June'!E31</f>
        <v>0</v>
      </c>
      <c r="I29" s="179">
        <f>'P&amp;L July '!E31</f>
        <v>0</v>
      </c>
      <c r="J29" s="179">
        <f>'P&amp;L Aug'!E31</f>
        <v>0</v>
      </c>
      <c r="K29" s="179">
        <f>'P&amp;L Sept '!E31</f>
        <v>0</v>
      </c>
      <c r="L29" s="179">
        <f>'P&amp;L Oct'!E31</f>
        <v>0</v>
      </c>
      <c r="M29" s="179">
        <f>'P&amp;L Nov '!E31</f>
        <v>0</v>
      </c>
      <c r="N29" s="179">
        <f>'P&amp;L Dec'!E31</f>
        <v>0</v>
      </c>
      <c r="O29" s="178">
        <f t="shared" si="3"/>
        <v>0</v>
      </c>
    </row>
    <row r="30" spans="1:15" ht="15" hidden="1" x14ac:dyDescent="0.25">
      <c r="A30" s="174">
        <f>'P&amp;L Jan'!B32</f>
        <v>5010</v>
      </c>
      <c r="B30" s="180" t="str">
        <f>'P&amp;L Jan'!C32</f>
        <v>Expense 10</v>
      </c>
      <c r="C30" s="177">
        <f>'P&amp;L Jan'!E32</f>
        <v>0</v>
      </c>
      <c r="D30" s="179">
        <f>'P&amp;L FEB'!E32</f>
        <v>0</v>
      </c>
      <c r="E30" s="179">
        <f>'P&amp;L Mar '!E32</f>
        <v>0</v>
      </c>
      <c r="F30" s="179">
        <f>'P&amp;L Apr'!E32</f>
        <v>0</v>
      </c>
      <c r="G30" s="179">
        <f>'P&amp;L May '!E32</f>
        <v>0</v>
      </c>
      <c r="H30" s="179">
        <f>'P&amp;L June'!E32</f>
        <v>0</v>
      </c>
      <c r="I30" s="179">
        <f>'P&amp;L July '!E32</f>
        <v>0</v>
      </c>
      <c r="J30" s="179">
        <f>'P&amp;L Aug'!E32</f>
        <v>0</v>
      </c>
      <c r="K30" s="179">
        <f>'P&amp;L Sept '!E32</f>
        <v>0</v>
      </c>
      <c r="L30" s="179">
        <f>'P&amp;L Oct'!E32</f>
        <v>0</v>
      </c>
      <c r="M30" s="179">
        <f>'P&amp;L Nov '!E32</f>
        <v>0</v>
      </c>
      <c r="N30" s="179">
        <f>'P&amp;L Dec'!E32</f>
        <v>0</v>
      </c>
      <c r="O30" s="178">
        <f t="shared" si="3"/>
        <v>0</v>
      </c>
    </row>
    <row r="31" spans="1:15" ht="15" hidden="1" x14ac:dyDescent="0.25">
      <c r="A31" s="174">
        <f>'P&amp;L Jan'!B33</f>
        <v>5011</v>
      </c>
      <c r="B31" s="180" t="str">
        <f>'P&amp;L Jan'!C33</f>
        <v>Expense 11</v>
      </c>
      <c r="C31" s="177">
        <f>'P&amp;L Jan'!E33</f>
        <v>0</v>
      </c>
      <c r="D31" s="179">
        <f>'P&amp;L FEB'!E33</f>
        <v>0</v>
      </c>
      <c r="E31" s="179">
        <f>'P&amp;L Mar '!E33</f>
        <v>0</v>
      </c>
      <c r="F31" s="179">
        <f>'P&amp;L Apr'!E33</f>
        <v>0</v>
      </c>
      <c r="G31" s="179">
        <f>'P&amp;L May '!E33</f>
        <v>0</v>
      </c>
      <c r="H31" s="179">
        <f>'P&amp;L June'!E33</f>
        <v>0</v>
      </c>
      <c r="I31" s="179">
        <f>'P&amp;L July '!E33</f>
        <v>0</v>
      </c>
      <c r="J31" s="179">
        <f>'P&amp;L Aug'!E33</f>
        <v>0</v>
      </c>
      <c r="K31" s="179">
        <f>'P&amp;L Sept '!E33</f>
        <v>0</v>
      </c>
      <c r="L31" s="179">
        <f>'P&amp;L Oct'!E33</f>
        <v>0</v>
      </c>
      <c r="M31" s="179">
        <f>'P&amp;L Nov '!E33</f>
        <v>0</v>
      </c>
      <c r="N31" s="179">
        <f>'P&amp;L Dec'!E33</f>
        <v>0</v>
      </c>
      <c r="O31" s="178">
        <f t="shared" si="3"/>
        <v>0</v>
      </c>
    </row>
    <row r="32" spans="1:15" ht="15" hidden="1" x14ac:dyDescent="0.25">
      <c r="A32" s="174">
        <f>'P&amp;L Jan'!B34</f>
        <v>5012</v>
      </c>
      <c r="B32" s="180" t="str">
        <f>'P&amp;L Jan'!C34</f>
        <v>Expense 12</v>
      </c>
      <c r="C32" s="177">
        <f>'P&amp;L Jan'!E34</f>
        <v>0</v>
      </c>
      <c r="D32" s="179">
        <f>'P&amp;L FEB'!E34</f>
        <v>0</v>
      </c>
      <c r="E32" s="179">
        <f>'P&amp;L Mar '!E34</f>
        <v>0</v>
      </c>
      <c r="F32" s="179">
        <f>'P&amp;L Apr'!E34</f>
        <v>0</v>
      </c>
      <c r="G32" s="179">
        <f>'P&amp;L May '!E34</f>
        <v>0</v>
      </c>
      <c r="H32" s="179">
        <f>'P&amp;L June'!E34</f>
        <v>0</v>
      </c>
      <c r="I32" s="179">
        <f>'P&amp;L July '!E34</f>
        <v>0</v>
      </c>
      <c r="J32" s="179">
        <f>'P&amp;L Aug'!E34</f>
        <v>0</v>
      </c>
      <c r="K32" s="179">
        <f>'P&amp;L Sept '!E34</f>
        <v>0</v>
      </c>
      <c r="L32" s="179">
        <f>'P&amp;L Oct'!E34</f>
        <v>0</v>
      </c>
      <c r="M32" s="179">
        <f>'P&amp;L Nov '!E34</f>
        <v>0</v>
      </c>
      <c r="N32" s="179">
        <f>'P&amp;L Dec'!E34</f>
        <v>0</v>
      </c>
      <c r="O32" s="178">
        <f t="shared" si="3"/>
        <v>0</v>
      </c>
    </row>
    <row r="33" spans="1:15" ht="15" hidden="1" x14ac:dyDescent="0.25">
      <c r="A33" s="174">
        <f>'P&amp;L Jan'!B35</f>
        <v>5013</v>
      </c>
      <c r="B33" s="180" t="str">
        <f>'P&amp;L Jan'!C35</f>
        <v>Expense 13</v>
      </c>
      <c r="C33" s="177">
        <f>'P&amp;L Jan'!E35</f>
        <v>0</v>
      </c>
      <c r="D33" s="179">
        <f>'P&amp;L FEB'!E35</f>
        <v>0</v>
      </c>
      <c r="E33" s="179">
        <f>'P&amp;L Mar '!E35</f>
        <v>0</v>
      </c>
      <c r="F33" s="179">
        <f>'P&amp;L Apr'!E35</f>
        <v>0</v>
      </c>
      <c r="G33" s="179">
        <f>'P&amp;L May '!E35</f>
        <v>0</v>
      </c>
      <c r="H33" s="179">
        <f>'P&amp;L June'!E35</f>
        <v>0</v>
      </c>
      <c r="I33" s="179">
        <f>'P&amp;L July '!E35</f>
        <v>0</v>
      </c>
      <c r="J33" s="179">
        <f>'P&amp;L Aug'!E35</f>
        <v>0</v>
      </c>
      <c r="K33" s="179">
        <f>'P&amp;L Sept '!E35</f>
        <v>0</v>
      </c>
      <c r="L33" s="179">
        <f>'P&amp;L Oct'!E35</f>
        <v>0</v>
      </c>
      <c r="M33" s="179">
        <f>'P&amp;L Nov '!E35</f>
        <v>0</v>
      </c>
      <c r="N33" s="179">
        <f>'P&amp;L Dec'!E35</f>
        <v>0</v>
      </c>
      <c r="O33" s="178">
        <f t="shared" si="3"/>
        <v>0</v>
      </c>
    </row>
    <row r="34" spans="1:15" ht="15" hidden="1" x14ac:dyDescent="0.25">
      <c r="A34" s="174">
        <f>'P&amp;L Jan'!B36</f>
        <v>5014</v>
      </c>
      <c r="B34" s="180" t="str">
        <f>'P&amp;L Jan'!C36</f>
        <v>Expense 14</v>
      </c>
      <c r="C34" s="177">
        <f>'P&amp;L Jan'!E36</f>
        <v>0</v>
      </c>
      <c r="D34" s="179">
        <f>'P&amp;L FEB'!E36</f>
        <v>0</v>
      </c>
      <c r="E34" s="179">
        <f>'P&amp;L Mar '!E36</f>
        <v>0</v>
      </c>
      <c r="F34" s="179">
        <f>'P&amp;L Apr'!E36</f>
        <v>0</v>
      </c>
      <c r="G34" s="179">
        <f>'P&amp;L May '!E36</f>
        <v>0</v>
      </c>
      <c r="H34" s="179">
        <f>'P&amp;L June'!E36</f>
        <v>0</v>
      </c>
      <c r="I34" s="179">
        <f>'P&amp;L July '!E36</f>
        <v>0</v>
      </c>
      <c r="J34" s="179">
        <f>'P&amp;L Aug'!E36</f>
        <v>0</v>
      </c>
      <c r="K34" s="179">
        <f>'P&amp;L Sept '!E36</f>
        <v>0</v>
      </c>
      <c r="L34" s="179">
        <f>'P&amp;L Oct'!E36</f>
        <v>0</v>
      </c>
      <c r="M34" s="179">
        <f>'P&amp;L Nov '!E36</f>
        <v>0</v>
      </c>
      <c r="N34" s="179">
        <f>'P&amp;L Dec'!E36</f>
        <v>0</v>
      </c>
      <c r="O34" s="178">
        <f t="shared" si="3"/>
        <v>0</v>
      </c>
    </row>
    <row r="35" spans="1:15" ht="15" hidden="1" x14ac:dyDescent="0.25">
      <c r="A35" s="174">
        <f>'P&amp;L Jan'!B37</f>
        <v>5015</v>
      </c>
      <c r="B35" s="180" t="str">
        <f>'P&amp;L Jan'!C37</f>
        <v>Expense 15</v>
      </c>
      <c r="C35" s="177">
        <f>'P&amp;L Jan'!E37</f>
        <v>0</v>
      </c>
      <c r="D35" s="179">
        <f>'P&amp;L FEB'!E37</f>
        <v>0</v>
      </c>
      <c r="E35" s="179">
        <f>'P&amp;L Mar '!E37</f>
        <v>0</v>
      </c>
      <c r="F35" s="179">
        <f>'P&amp;L Apr'!E37</f>
        <v>0</v>
      </c>
      <c r="G35" s="179">
        <f>'P&amp;L May '!E37</f>
        <v>0</v>
      </c>
      <c r="H35" s="179">
        <f>'P&amp;L June'!E37</f>
        <v>0</v>
      </c>
      <c r="I35" s="179">
        <f>'P&amp;L July '!E37</f>
        <v>0</v>
      </c>
      <c r="J35" s="179">
        <f>'P&amp;L Aug'!E37</f>
        <v>0</v>
      </c>
      <c r="K35" s="179">
        <f>'P&amp;L Sept '!E37</f>
        <v>0</v>
      </c>
      <c r="L35" s="179">
        <f>'P&amp;L Oct'!E37</f>
        <v>0</v>
      </c>
      <c r="M35" s="179">
        <f>'P&amp;L Nov '!E37</f>
        <v>0</v>
      </c>
      <c r="N35" s="179">
        <f>'P&amp;L Dec'!E37</f>
        <v>0</v>
      </c>
      <c r="O35" s="178">
        <f t="shared" si="3"/>
        <v>0</v>
      </c>
    </row>
    <row r="36" spans="1:15" ht="15" hidden="1" x14ac:dyDescent="0.25">
      <c r="A36" s="174">
        <f>'P&amp;L Jan'!B38</f>
        <v>5016</v>
      </c>
      <c r="B36" s="180" t="str">
        <f>'P&amp;L Jan'!C38</f>
        <v>Expense 16</v>
      </c>
      <c r="C36" s="177">
        <f>'P&amp;L Jan'!E38</f>
        <v>0</v>
      </c>
      <c r="D36" s="179">
        <f>'P&amp;L FEB'!E38</f>
        <v>0</v>
      </c>
      <c r="E36" s="179">
        <f>'P&amp;L Mar '!E38</f>
        <v>0</v>
      </c>
      <c r="F36" s="179">
        <f>'P&amp;L Apr'!E38</f>
        <v>0</v>
      </c>
      <c r="G36" s="179">
        <f>'P&amp;L May '!E38</f>
        <v>0</v>
      </c>
      <c r="H36" s="179">
        <f>'P&amp;L June'!E38</f>
        <v>0</v>
      </c>
      <c r="I36" s="179">
        <f>'P&amp;L July '!E38</f>
        <v>0</v>
      </c>
      <c r="J36" s="179">
        <f>'P&amp;L Aug'!E38</f>
        <v>0</v>
      </c>
      <c r="K36" s="179">
        <f>'P&amp;L Sept '!E38</f>
        <v>0</v>
      </c>
      <c r="L36" s="179">
        <f>'P&amp;L Oct'!E38</f>
        <v>0</v>
      </c>
      <c r="M36" s="179">
        <f>'P&amp;L Nov '!E38</f>
        <v>0</v>
      </c>
      <c r="N36" s="179">
        <f>'P&amp;L Dec'!E38</f>
        <v>0</v>
      </c>
      <c r="O36" s="178">
        <f t="shared" si="3"/>
        <v>0</v>
      </c>
    </row>
    <row r="37" spans="1:15" ht="15" hidden="1" x14ac:dyDescent="0.25">
      <c r="A37" s="174">
        <f>'P&amp;L Jan'!B39</f>
        <v>5017</v>
      </c>
      <c r="B37" s="180" t="str">
        <f>'P&amp;L Jan'!C39</f>
        <v>Expense 17</v>
      </c>
      <c r="C37" s="177">
        <f>'P&amp;L Jan'!E39</f>
        <v>0</v>
      </c>
      <c r="D37" s="179">
        <f>'P&amp;L FEB'!E39</f>
        <v>0</v>
      </c>
      <c r="E37" s="179">
        <f>'P&amp;L Mar '!E39</f>
        <v>0</v>
      </c>
      <c r="F37" s="179">
        <f>'P&amp;L Apr'!E39</f>
        <v>0</v>
      </c>
      <c r="G37" s="179">
        <f>'P&amp;L May '!E39</f>
        <v>0</v>
      </c>
      <c r="H37" s="179">
        <f>'P&amp;L June'!E39</f>
        <v>0</v>
      </c>
      <c r="I37" s="179">
        <f>'P&amp;L July '!E39</f>
        <v>0</v>
      </c>
      <c r="J37" s="179">
        <f>'P&amp;L Aug'!E39</f>
        <v>0</v>
      </c>
      <c r="K37" s="179">
        <f>'P&amp;L Sept '!E39</f>
        <v>0</v>
      </c>
      <c r="L37" s="179">
        <f>'P&amp;L Oct'!E39</f>
        <v>0</v>
      </c>
      <c r="M37" s="179">
        <f>'P&amp;L Nov '!E39</f>
        <v>0</v>
      </c>
      <c r="N37" s="179">
        <f>'P&amp;L Dec'!E39</f>
        <v>0</v>
      </c>
      <c r="O37" s="178">
        <f t="shared" si="3"/>
        <v>0</v>
      </c>
    </row>
    <row r="38" spans="1:15" ht="15" hidden="1" x14ac:dyDescent="0.25">
      <c r="A38" s="174">
        <f>'P&amp;L Jan'!B40</f>
        <v>5018</v>
      </c>
      <c r="B38" s="180" t="str">
        <f>'P&amp;L Jan'!C40</f>
        <v>Expense 18</v>
      </c>
      <c r="C38" s="177">
        <f>'P&amp;L Jan'!E40</f>
        <v>0</v>
      </c>
      <c r="D38" s="179">
        <f>'P&amp;L FEB'!E40</f>
        <v>0</v>
      </c>
      <c r="E38" s="179">
        <f>'P&amp;L Mar '!E40</f>
        <v>0</v>
      </c>
      <c r="F38" s="179">
        <f>'P&amp;L Apr'!E40</f>
        <v>0</v>
      </c>
      <c r="G38" s="179">
        <f>'P&amp;L May '!E40</f>
        <v>0</v>
      </c>
      <c r="H38" s="179">
        <f>'P&amp;L June'!E40</f>
        <v>0</v>
      </c>
      <c r="I38" s="179">
        <f>'P&amp;L July '!E40</f>
        <v>0</v>
      </c>
      <c r="J38" s="179">
        <f>'P&amp;L Aug'!E40</f>
        <v>0</v>
      </c>
      <c r="K38" s="179">
        <f>'P&amp;L Sept '!E40</f>
        <v>0</v>
      </c>
      <c r="L38" s="179">
        <f>'P&amp;L Oct'!E40</f>
        <v>0</v>
      </c>
      <c r="M38" s="179">
        <f>'P&amp;L Nov '!E40</f>
        <v>0</v>
      </c>
      <c r="N38" s="179">
        <f>'P&amp;L Dec'!E40</f>
        <v>0</v>
      </c>
      <c r="O38" s="178">
        <f t="shared" si="3"/>
        <v>0</v>
      </c>
    </row>
    <row r="39" spans="1:15" ht="15" hidden="1" x14ac:dyDescent="0.25">
      <c r="A39" s="174">
        <f>'P&amp;L Jan'!B41</f>
        <v>5019</v>
      </c>
      <c r="B39" s="180" t="str">
        <f>'P&amp;L Jan'!C41</f>
        <v>Expense 19</v>
      </c>
      <c r="C39" s="177">
        <f>'P&amp;L Jan'!E41</f>
        <v>0</v>
      </c>
      <c r="D39" s="179">
        <f>'P&amp;L FEB'!E41</f>
        <v>0</v>
      </c>
      <c r="E39" s="179">
        <f>'P&amp;L Mar '!E41</f>
        <v>0</v>
      </c>
      <c r="F39" s="179">
        <f>'P&amp;L Apr'!E41</f>
        <v>0</v>
      </c>
      <c r="G39" s="179">
        <f>'P&amp;L May '!E41</f>
        <v>0</v>
      </c>
      <c r="H39" s="179">
        <f>'P&amp;L June'!E41</f>
        <v>0</v>
      </c>
      <c r="I39" s="179">
        <f>'P&amp;L July '!E41</f>
        <v>0</v>
      </c>
      <c r="J39" s="179">
        <f>'P&amp;L Aug'!E41</f>
        <v>0</v>
      </c>
      <c r="K39" s="179">
        <f>'P&amp;L Sept '!E41</f>
        <v>0</v>
      </c>
      <c r="L39" s="179">
        <f>'P&amp;L Oct'!E41</f>
        <v>0</v>
      </c>
      <c r="M39" s="179">
        <f>'P&amp;L Nov '!E41</f>
        <v>0</v>
      </c>
      <c r="N39" s="179">
        <f>'P&amp;L Dec'!E41</f>
        <v>0</v>
      </c>
      <c r="O39" s="178">
        <f t="shared" si="3"/>
        <v>0</v>
      </c>
    </row>
    <row r="40" spans="1:15" ht="15" hidden="1" x14ac:dyDescent="0.25">
      <c r="A40" s="174">
        <f>'P&amp;L Jan'!B42</f>
        <v>5020</v>
      </c>
      <c r="B40" s="180" t="str">
        <f>'P&amp;L Jan'!C42</f>
        <v>Expense 20</v>
      </c>
      <c r="C40" s="177">
        <f>'P&amp;L Jan'!E42</f>
        <v>0</v>
      </c>
      <c r="D40" s="179">
        <f>'P&amp;L FEB'!E42</f>
        <v>0</v>
      </c>
      <c r="E40" s="179">
        <f>'P&amp;L Mar '!E42</f>
        <v>0</v>
      </c>
      <c r="F40" s="179">
        <f>'P&amp;L Apr'!E42</f>
        <v>0</v>
      </c>
      <c r="G40" s="179">
        <f>'P&amp;L May '!E42</f>
        <v>0</v>
      </c>
      <c r="H40" s="179">
        <f>'P&amp;L June'!E42</f>
        <v>0</v>
      </c>
      <c r="I40" s="179">
        <f>'P&amp;L July '!E42</f>
        <v>0</v>
      </c>
      <c r="J40" s="179">
        <f>'P&amp;L Aug'!E42</f>
        <v>0</v>
      </c>
      <c r="K40" s="179">
        <f>'P&amp;L Sept '!E42</f>
        <v>0</v>
      </c>
      <c r="L40" s="179">
        <f>'P&amp;L Oct'!E42</f>
        <v>0</v>
      </c>
      <c r="M40" s="179">
        <f>'P&amp;L Nov '!E42</f>
        <v>0</v>
      </c>
      <c r="N40" s="179">
        <f>'P&amp;L Dec'!E42</f>
        <v>0</v>
      </c>
      <c r="O40" s="178">
        <f t="shared" si="3"/>
        <v>0</v>
      </c>
    </row>
    <row r="41" spans="1:15" ht="15" hidden="1" x14ac:dyDescent="0.25">
      <c r="A41" s="174">
        <f>'P&amp;L Jan'!B43</f>
        <v>5021</v>
      </c>
      <c r="B41" s="180" t="str">
        <f>'P&amp;L Jan'!C43</f>
        <v>Expense 21</v>
      </c>
      <c r="C41" s="177">
        <f>'P&amp;L Jan'!E43</f>
        <v>0</v>
      </c>
      <c r="D41" s="179">
        <f>'P&amp;L FEB'!E43</f>
        <v>0</v>
      </c>
      <c r="E41" s="179">
        <f>'P&amp;L Mar '!E43</f>
        <v>0</v>
      </c>
      <c r="F41" s="179">
        <f>'P&amp;L Apr'!E43</f>
        <v>0</v>
      </c>
      <c r="G41" s="179">
        <f>'P&amp;L May '!E43</f>
        <v>0</v>
      </c>
      <c r="H41" s="179">
        <f>'P&amp;L June'!E43</f>
        <v>0</v>
      </c>
      <c r="I41" s="179">
        <f>'P&amp;L July '!E43</f>
        <v>0</v>
      </c>
      <c r="J41" s="179">
        <f>'P&amp;L Aug'!E43</f>
        <v>0</v>
      </c>
      <c r="K41" s="179">
        <f>'P&amp;L Sept '!E43</f>
        <v>0</v>
      </c>
      <c r="L41" s="179">
        <f>'P&amp;L Oct'!E43</f>
        <v>0</v>
      </c>
      <c r="M41" s="179">
        <f>'P&amp;L Nov '!E43</f>
        <v>0</v>
      </c>
      <c r="N41" s="179">
        <f>'P&amp;L Dec'!E43</f>
        <v>0</v>
      </c>
      <c r="O41" s="178">
        <f t="shared" si="3"/>
        <v>0</v>
      </c>
    </row>
    <row r="42" spans="1:15" ht="15" hidden="1" x14ac:dyDescent="0.25">
      <c r="A42" s="174">
        <f>'P&amp;L Jan'!B44</f>
        <v>5022</v>
      </c>
      <c r="B42" s="180" t="str">
        <f>'P&amp;L Jan'!C44</f>
        <v>Expense 22</v>
      </c>
      <c r="C42" s="177">
        <f>'P&amp;L Jan'!E44</f>
        <v>0</v>
      </c>
      <c r="D42" s="179">
        <f>'P&amp;L FEB'!E44</f>
        <v>0</v>
      </c>
      <c r="E42" s="179">
        <f>'P&amp;L Mar '!E44</f>
        <v>0</v>
      </c>
      <c r="F42" s="179">
        <f>'P&amp;L Apr'!E44</f>
        <v>0</v>
      </c>
      <c r="G42" s="179">
        <f>'P&amp;L May '!E44</f>
        <v>0</v>
      </c>
      <c r="H42" s="179">
        <f>'P&amp;L June'!E44</f>
        <v>0</v>
      </c>
      <c r="I42" s="179">
        <f>'P&amp;L July '!E44</f>
        <v>0</v>
      </c>
      <c r="J42" s="179">
        <f>'P&amp;L Aug'!E44</f>
        <v>0</v>
      </c>
      <c r="K42" s="179">
        <f>'P&amp;L Sept '!E44</f>
        <v>0</v>
      </c>
      <c r="L42" s="179">
        <f>'P&amp;L Oct'!E44</f>
        <v>0</v>
      </c>
      <c r="M42" s="179">
        <f>'P&amp;L Nov '!E44</f>
        <v>0</v>
      </c>
      <c r="N42" s="179">
        <f>'P&amp;L Dec'!E44</f>
        <v>0</v>
      </c>
      <c r="O42" s="178">
        <f t="shared" si="3"/>
        <v>0</v>
      </c>
    </row>
    <row r="43" spans="1:15" ht="15" hidden="1" x14ac:dyDescent="0.25">
      <c r="A43" s="174">
        <f>'P&amp;L Jan'!B45</f>
        <v>5023</v>
      </c>
      <c r="B43" s="180" t="str">
        <f>'P&amp;L Jan'!C45</f>
        <v>Expense 23</v>
      </c>
      <c r="C43" s="177">
        <f>'P&amp;L Jan'!E45</f>
        <v>0</v>
      </c>
      <c r="D43" s="179">
        <f>'P&amp;L FEB'!E45</f>
        <v>0</v>
      </c>
      <c r="E43" s="179">
        <f>'P&amp;L Mar '!E45</f>
        <v>0</v>
      </c>
      <c r="F43" s="179">
        <f>'P&amp;L Apr'!E45</f>
        <v>0</v>
      </c>
      <c r="G43" s="179">
        <f>'P&amp;L May '!E45</f>
        <v>0</v>
      </c>
      <c r="H43" s="179">
        <f>'P&amp;L June'!E45</f>
        <v>0</v>
      </c>
      <c r="I43" s="179">
        <f>'P&amp;L July '!E45</f>
        <v>0</v>
      </c>
      <c r="J43" s="179">
        <f>'P&amp;L Aug'!E45</f>
        <v>0</v>
      </c>
      <c r="K43" s="179">
        <f>'P&amp;L Sept '!E45</f>
        <v>0</v>
      </c>
      <c r="L43" s="179">
        <f>'P&amp;L Oct'!E45</f>
        <v>0</v>
      </c>
      <c r="M43" s="179">
        <f>'P&amp;L Nov '!E45</f>
        <v>0</v>
      </c>
      <c r="N43" s="179">
        <f>'P&amp;L Dec'!E45</f>
        <v>0</v>
      </c>
      <c r="O43" s="178">
        <f t="shared" si="3"/>
        <v>0</v>
      </c>
    </row>
    <row r="44" spans="1:15" ht="15" hidden="1" x14ac:dyDescent="0.25">
      <c r="A44" s="174">
        <f>'P&amp;L Jan'!B46</f>
        <v>5024</v>
      </c>
      <c r="B44" s="180" t="str">
        <f>'P&amp;L Jan'!C46</f>
        <v>Expense 24</v>
      </c>
      <c r="C44" s="177">
        <f>'P&amp;L Jan'!E46</f>
        <v>0</v>
      </c>
      <c r="D44" s="179">
        <f>'P&amp;L FEB'!E46</f>
        <v>0</v>
      </c>
      <c r="E44" s="179">
        <f>'P&amp;L Mar '!E46</f>
        <v>0</v>
      </c>
      <c r="F44" s="179">
        <f>'P&amp;L Apr'!E46</f>
        <v>0</v>
      </c>
      <c r="G44" s="179">
        <f>'P&amp;L May '!E46</f>
        <v>0</v>
      </c>
      <c r="H44" s="179">
        <f>'P&amp;L June'!E46</f>
        <v>0</v>
      </c>
      <c r="I44" s="179">
        <f>'P&amp;L July '!E46</f>
        <v>0</v>
      </c>
      <c r="J44" s="179">
        <f>'P&amp;L Aug'!E46</f>
        <v>0</v>
      </c>
      <c r="K44" s="179">
        <f>'P&amp;L Sept '!E46</f>
        <v>0</v>
      </c>
      <c r="L44" s="179">
        <f>'P&amp;L Oct'!E46</f>
        <v>0</v>
      </c>
      <c r="M44" s="179">
        <f>'P&amp;L Nov '!E46</f>
        <v>0</v>
      </c>
      <c r="N44" s="179">
        <f>'P&amp;L Dec'!E46</f>
        <v>0</v>
      </c>
      <c r="O44" s="178">
        <f t="shared" si="3"/>
        <v>0</v>
      </c>
    </row>
    <row r="45" spans="1:15" ht="15" hidden="1" x14ac:dyDescent="0.25">
      <c r="A45" s="174">
        <f>'P&amp;L Jan'!B47</f>
        <v>5025</v>
      </c>
      <c r="B45" s="180" t="str">
        <f>'P&amp;L Jan'!C47</f>
        <v>Expense 25</v>
      </c>
      <c r="C45" s="177">
        <f>'P&amp;L Jan'!E47</f>
        <v>0</v>
      </c>
      <c r="D45" s="179">
        <f>'P&amp;L FEB'!E47</f>
        <v>0</v>
      </c>
      <c r="E45" s="179">
        <f>'P&amp;L Mar '!E47</f>
        <v>0</v>
      </c>
      <c r="F45" s="179">
        <f>'P&amp;L Apr'!E47</f>
        <v>0</v>
      </c>
      <c r="G45" s="179">
        <f>'P&amp;L May '!E47</f>
        <v>0</v>
      </c>
      <c r="H45" s="179">
        <f>'P&amp;L June'!E47</f>
        <v>0</v>
      </c>
      <c r="I45" s="179">
        <f>'P&amp;L July '!E47</f>
        <v>0</v>
      </c>
      <c r="J45" s="179">
        <f>'P&amp;L Aug'!E47</f>
        <v>0</v>
      </c>
      <c r="K45" s="179">
        <f>'P&amp;L Sept '!E47</f>
        <v>0</v>
      </c>
      <c r="L45" s="179">
        <f>'P&amp;L Oct'!E47</f>
        <v>0</v>
      </c>
      <c r="M45" s="179">
        <f>'P&amp;L Nov '!E47</f>
        <v>0</v>
      </c>
      <c r="N45" s="179">
        <f>'P&amp;L Dec'!E47</f>
        <v>0</v>
      </c>
      <c r="O45" s="178">
        <f t="shared" si="3"/>
        <v>0</v>
      </c>
    </row>
    <row r="46" spans="1:15" ht="15" hidden="1" x14ac:dyDescent="0.25">
      <c r="A46" s="174">
        <f>'P&amp;L Jan'!B48</f>
        <v>5026</v>
      </c>
      <c r="B46" s="180" t="str">
        <f>'P&amp;L Jan'!C48</f>
        <v>Expense 26</v>
      </c>
      <c r="C46" s="177">
        <f>'P&amp;L Jan'!E48</f>
        <v>0</v>
      </c>
      <c r="D46" s="179">
        <f>'P&amp;L FEB'!E48</f>
        <v>0</v>
      </c>
      <c r="E46" s="179">
        <f>'P&amp;L Mar '!E48</f>
        <v>0</v>
      </c>
      <c r="F46" s="179">
        <f>'P&amp;L Apr'!E48</f>
        <v>0</v>
      </c>
      <c r="G46" s="179">
        <f>'P&amp;L May '!E48</f>
        <v>0</v>
      </c>
      <c r="H46" s="179">
        <f>'P&amp;L June'!E48</f>
        <v>0</v>
      </c>
      <c r="I46" s="179">
        <f>'P&amp;L July '!E48</f>
        <v>0</v>
      </c>
      <c r="J46" s="179">
        <f>'P&amp;L Aug'!E48</f>
        <v>0</v>
      </c>
      <c r="K46" s="179">
        <f>'P&amp;L Sept '!E48</f>
        <v>0</v>
      </c>
      <c r="L46" s="179">
        <f>'P&amp;L Oct'!E48</f>
        <v>0</v>
      </c>
      <c r="M46" s="179">
        <f>'P&amp;L Nov '!E48</f>
        <v>0</v>
      </c>
      <c r="N46" s="179">
        <f>'P&amp;L Dec'!E48</f>
        <v>0</v>
      </c>
      <c r="O46" s="178">
        <f t="shared" si="3"/>
        <v>0</v>
      </c>
    </row>
    <row r="47" spans="1:15" ht="15" hidden="1" x14ac:dyDescent="0.25">
      <c r="A47" s="174">
        <f>'P&amp;L Jan'!B49</f>
        <v>5027</v>
      </c>
      <c r="B47" s="180" t="str">
        <f>'P&amp;L Jan'!C49</f>
        <v>Expense 27</v>
      </c>
      <c r="C47" s="177">
        <f>'P&amp;L Jan'!E49</f>
        <v>0</v>
      </c>
      <c r="D47" s="179">
        <f>'P&amp;L FEB'!E49</f>
        <v>0</v>
      </c>
      <c r="E47" s="179">
        <f>'P&amp;L Mar '!E49</f>
        <v>0</v>
      </c>
      <c r="F47" s="179">
        <f>'P&amp;L Apr'!E49</f>
        <v>0</v>
      </c>
      <c r="G47" s="179">
        <f>'P&amp;L May '!E49</f>
        <v>0</v>
      </c>
      <c r="H47" s="179">
        <f>'P&amp;L June'!E49</f>
        <v>0</v>
      </c>
      <c r="I47" s="179">
        <f>'P&amp;L July '!E49</f>
        <v>0</v>
      </c>
      <c r="J47" s="179">
        <f>'P&amp;L Aug'!E49</f>
        <v>0</v>
      </c>
      <c r="K47" s="179">
        <f>'P&amp;L Sept '!E49</f>
        <v>0</v>
      </c>
      <c r="L47" s="179">
        <f>'P&amp;L Oct'!E49</f>
        <v>0</v>
      </c>
      <c r="M47" s="179">
        <f>'P&amp;L Nov '!E49</f>
        <v>0</v>
      </c>
      <c r="N47" s="179">
        <f>'P&amp;L Dec'!E49</f>
        <v>0</v>
      </c>
      <c r="O47" s="178">
        <f t="shared" si="3"/>
        <v>0</v>
      </c>
    </row>
    <row r="48" spans="1:15" ht="15" hidden="1" x14ac:dyDescent="0.25">
      <c r="A48" s="174">
        <f>'P&amp;L Jan'!B50</f>
        <v>5028</v>
      </c>
      <c r="B48" s="180" t="str">
        <f>'P&amp;L Jan'!C50</f>
        <v>Expense 28</v>
      </c>
      <c r="C48" s="177">
        <f>'P&amp;L Jan'!E50</f>
        <v>0</v>
      </c>
      <c r="D48" s="179">
        <f>'P&amp;L FEB'!E50</f>
        <v>0</v>
      </c>
      <c r="E48" s="179">
        <f>'P&amp;L Mar '!E50</f>
        <v>0</v>
      </c>
      <c r="F48" s="179">
        <f>'P&amp;L Apr'!E50</f>
        <v>0</v>
      </c>
      <c r="G48" s="179">
        <f>'P&amp;L May '!E50</f>
        <v>0</v>
      </c>
      <c r="H48" s="179">
        <f>'P&amp;L June'!E50</f>
        <v>0</v>
      </c>
      <c r="I48" s="179">
        <f>'P&amp;L July '!E50</f>
        <v>0</v>
      </c>
      <c r="J48" s="179">
        <f>'P&amp;L Aug'!E50</f>
        <v>0</v>
      </c>
      <c r="K48" s="179">
        <f>'P&amp;L Sept '!E50</f>
        <v>0</v>
      </c>
      <c r="L48" s="179">
        <f>'P&amp;L Oct'!E50</f>
        <v>0</v>
      </c>
      <c r="M48" s="179">
        <f>'P&amp;L Nov '!E50</f>
        <v>0</v>
      </c>
      <c r="N48" s="179">
        <f>'P&amp;L Dec'!E50</f>
        <v>0</v>
      </c>
      <c r="O48" s="178">
        <f t="shared" si="3"/>
        <v>0</v>
      </c>
    </row>
    <row r="49" spans="1:15" ht="18" x14ac:dyDescent="0.25">
      <c r="A49" s="176"/>
      <c r="B49" s="48" t="s">
        <v>7</v>
      </c>
      <c r="C49" s="203">
        <f>SUM(C21:C48)</f>
        <v>0</v>
      </c>
      <c r="D49" s="204">
        <f>SUM(D21:D48)</f>
        <v>0</v>
      </c>
      <c r="E49" s="204">
        <f t="shared" ref="E49:N49" si="4">SUM(E21:E48)</f>
        <v>740.26</v>
      </c>
      <c r="F49" s="204">
        <f t="shared" si="4"/>
        <v>302.64</v>
      </c>
      <c r="G49" s="204">
        <f t="shared" si="4"/>
        <v>0</v>
      </c>
      <c r="H49" s="204">
        <f t="shared" si="4"/>
        <v>0</v>
      </c>
      <c r="I49" s="204">
        <f t="shared" si="4"/>
        <v>0</v>
      </c>
      <c r="J49" s="204">
        <f t="shared" si="4"/>
        <v>0</v>
      </c>
      <c r="K49" s="204">
        <f t="shared" si="4"/>
        <v>0</v>
      </c>
      <c r="L49" s="204">
        <f t="shared" si="4"/>
        <v>0</v>
      </c>
      <c r="M49" s="204">
        <f t="shared" si="4"/>
        <v>0</v>
      </c>
      <c r="N49" s="204">
        <f t="shared" si="4"/>
        <v>0</v>
      </c>
      <c r="O49" s="205">
        <f>SUM(O21:O48)</f>
        <v>1042.9000000000001</v>
      </c>
    </row>
    <row r="50" spans="1:15" ht="18" x14ac:dyDescent="0.25">
      <c r="A50" s="44"/>
      <c r="B50" s="47"/>
      <c r="C50" s="177"/>
      <c r="D50" s="179"/>
      <c r="E50" s="179"/>
      <c r="F50" s="179"/>
      <c r="G50" s="179"/>
      <c r="H50" s="179"/>
      <c r="I50" s="179"/>
      <c r="J50" s="179"/>
      <c r="K50" s="179"/>
      <c r="L50" s="179"/>
      <c r="M50" s="179"/>
      <c r="N50" s="179"/>
      <c r="O50" s="178"/>
    </row>
    <row r="51" spans="1:15" ht="15.75" x14ac:dyDescent="0.25">
      <c r="A51" s="51" t="s">
        <v>16</v>
      </c>
      <c r="B51" s="49"/>
      <c r="C51" s="206">
        <f t="shared" ref="C51:O51" si="5">C18-C49</f>
        <v>363.27</v>
      </c>
      <c r="D51" s="207">
        <f t="shared" si="5"/>
        <v>548.44000000000005</v>
      </c>
      <c r="E51" s="207">
        <f t="shared" si="5"/>
        <v>1124.8499999999999</v>
      </c>
      <c r="F51" s="207">
        <f t="shared" si="5"/>
        <v>-2386.7799999999997</v>
      </c>
      <c r="G51" s="207">
        <f t="shared" si="5"/>
        <v>253.21999999999997</v>
      </c>
      <c r="H51" s="207">
        <f t="shared" si="5"/>
        <v>0</v>
      </c>
      <c r="I51" s="207">
        <f t="shared" si="5"/>
        <v>0</v>
      </c>
      <c r="J51" s="207">
        <f t="shared" si="5"/>
        <v>0</v>
      </c>
      <c r="K51" s="207">
        <f t="shared" si="5"/>
        <v>0</v>
      </c>
      <c r="L51" s="207">
        <f t="shared" si="5"/>
        <v>0</v>
      </c>
      <c r="M51" s="207">
        <f t="shared" si="5"/>
        <v>0</v>
      </c>
      <c r="N51" s="207">
        <f t="shared" si="5"/>
        <v>0</v>
      </c>
      <c r="O51" s="208">
        <f t="shared" si="5"/>
        <v>-97.000000000000227</v>
      </c>
    </row>
    <row r="52" spans="1:15" ht="15.75" x14ac:dyDescent="0.25">
      <c r="A52" s="52"/>
      <c r="B52" s="47"/>
      <c r="C52" s="209"/>
      <c r="D52" s="210"/>
      <c r="E52" s="210"/>
      <c r="F52" s="210"/>
      <c r="G52" s="210"/>
      <c r="H52" s="210"/>
      <c r="I52" s="210"/>
      <c r="J52" s="210"/>
      <c r="K52" s="210"/>
      <c r="L52" s="210"/>
      <c r="M52" s="210"/>
      <c r="N52" s="210"/>
      <c r="O52" s="211"/>
    </row>
    <row r="53" spans="1:15" ht="15.75" x14ac:dyDescent="0.25">
      <c r="A53" s="53" t="s">
        <v>63</v>
      </c>
      <c r="B53" s="50"/>
      <c r="C53" s="212">
        <f t="shared" ref="C53:O53" si="6">C6+C51</f>
        <v>363.27</v>
      </c>
      <c r="D53" s="213">
        <f t="shared" si="6"/>
        <v>911.71</v>
      </c>
      <c r="E53" s="213">
        <f t="shared" si="6"/>
        <v>2036.56</v>
      </c>
      <c r="F53" s="213">
        <f t="shared" si="6"/>
        <v>-350.2199999999998</v>
      </c>
      <c r="G53" s="213">
        <f t="shared" si="6"/>
        <v>-96.999999999999829</v>
      </c>
      <c r="H53" s="213">
        <f t="shared" si="6"/>
        <v>-96.999999999999829</v>
      </c>
      <c r="I53" s="213">
        <f t="shared" si="6"/>
        <v>-96.999999999999829</v>
      </c>
      <c r="J53" s="213">
        <f t="shared" si="6"/>
        <v>-96.999999999999829</v>
      </c>
      <c r="K53" s="213">
        <f t="shared" si="6"/>
        <v>-96.999999999999829</v>
      </c>
      <c r="L53" s="213">
        <f t="shared" si="6"/>
        <v>-96.999999999999829</v>
      </c>
      <c r="M53" s="213">
        <f t="shared" si="6"/>
        <v>-96.999999999999829</v>
      </c>
      <c r="N53" s="213">
        <f t="shared" si="6"/>
        <v>-96.999999999999829</v>
      </c>
      <c r="O53" s="214">
        <f t="shared" si="6"/>
        <v>-97.000000000000227</v>
      </c>
    </row>
    <row r="54" spans="1:15" ht="30" x14ac:dyDescent="0.25">
      <c r="A54" s="60"/>
      <c r="B54" s="287" t="s">
        <v>67</v>
      </c>
      <c r="C54" s="215"/>
      <c r="D54" s="216"/>
      <c r="E54" s="216"/>
      <c r="F54" s="216"/>
      <c r="G54" s="216"/>
      <c r="H54" s="216"/>
      <c r="I54" s="216"/>
      <c r="J54" s="216"/>
      <c r="K54" s="216"/>
      <c r="L54" s="216"/>
      <c r="M54" s="216"/>
      <c r="N54" s="216"/>
      <c r="O54" s="217"/>
    </row>
    <row r="55" spans="1:15" ht="18" x14ac:dyDescent="0.25">
      <c r="A55" s="283"/>
      <c r="B55" s="288" t="s">
        <v>68</v>
      </c>
      <c r="C55" s="284"/>
      <c r="D55" s="285"/>
      <c r="E55" s="285"/>
      <c r="F55" s="285"/>
      <c r="G55" s="285"/>
      <c r="H55" s="285"/>
      <c r="I55" s="285"/>
      <c r="J55" s="285"/>
      <c r="K55" s="285"/>
      <c r="L55" s="285"/>
      <c r="M55" s="285"/>
      <c r="N55" s="285"/>
      <c r="O55" s="286"/>
    </row>
    <row r="56" spans="1:15" ht="18" x14ac:dyDescent="0.25">
      <c r="A56" s="283"/>
      <c r="B56" s="289" t="s">
        <v>69</v>
      </c>
      <c r="C56" s="284"/>
      <c r="D56" s="285"/>
      <c r="E56" s="285"/>
      <c r="F56" s="285"/>
      <c r="G56" s="285"/>
      <c r="H56" s="285"/>
      <c r="I56" s="285"/>
      <c r="J56" s="285"/>
      <c r="K56" s="285"/>
      <c r="L56" s="285"/>
      <c r="M56" s="285"/>
      <c r="N56" s="285"/>
      <c r="O56" s="286"/>
    </row>
    <row r="57" spans="1:15" ht="12.75" customHeight="1" x14ac:dyDescent="0.2">
      <c r="A57" s="444" t="s">
        <v>64</v>
      </c>
      <c r="B57" s="445"/>
      <c r="C57" s="284">
        <f>SUM(C54:C56)</f>
        <v>0</v>
      </c>
      <c r="D57" s="284">
        <f t="shared" ref="D57:O57" si="7">SUM(D54:D56)</f>
        <v>0</v>
      </c>
      <c r="E57" s="284">
        <f t="shared" si="7"/>
        <v>0</v>
      </c>
      <c r="F57" s="284">
        <f t="shared" si="7"/>
        <v>0</v>
      </c>
      <c r="G57" s="284">
        <f t="shared" si="7"/>
        <v>0</v>
      </c>
      <c r="H57" s="284">
        <f t="shared" si="7"/>
        <v>0</v>
      </c>
      <c r="I57" s="284">
        <f t="shared" si="7"/>
        <v>0</v>
      </c>
      <c r="J57" s="284">
        <f t="shared" si="7"/>
        <v>0</v>
      </c>
      <c r="K57" s="284">
        <f t="shared" si="7"/>
        <v>0</v>
      </c>
      <c r="L57" s="284">
        <f t="shared" si="7"/>
        <v>0</v>
      </c>
      <c r="M57" s="284">
        <f t="shared" si="7"/>
        <v>0</v>
      </c>
      <c r="N57" s="284">
        <f t="shared" si="7"/>
        <v>0</v>
      </c>
      <c r="O57" s="284">
        <f t="shared" si="7"/>
        <v>0</v>
      </c>
    </row>
    <row r="58" spans="1:15" ht="18.75" thickBot="1" x14ac:dyDescent="0.3">
      <c r="A58" s="45"/>
      <c r="B58" s="54" t="s">
        <v>62</v>
      </c>
      <c r="C58" s="218">
        <f>C53-C57</f>
        <v>363.27</v>
      </c>
      <c r="D58" s="218">
        <f t="shared" ref="D58:N58" si="8">D53-D57</f>
        <v>911.71</v>
      </c>
      <c r="E58" s="218">
        <f t="shared" si="8"/>
        <v>2036.56</v>
      </c>
      <c r="F58" s="218">
        <f t="shared" si="8"/>
        <v>-350.2199999999998</v>
      </c>
      <c r="G58" s="218">
        <f t="shared" si="8"/>
        <v>-96.999999999999829</v>
      </c>
      <c r="H58" s="218">
        <f t="shared" si="8"/>
        <v>-96.999999999999829</v>
      </c>
      <c r="I58" s="218">
        <f t="shared" si="8"/>
        <v>-96.999999999999829</v>
      </c>
      <c r="J58" s="218">
        <f t="shared" si="8"/>
        <v>-96.999999999999829</v>
      </c>
      <c r="K58" s="218">
        <f t="shared" si="8"/>
        <v>-96.999999999999829</v>
      </c>
      <c r="L58" s="218">
        <f t="shared" si="8"/>
        <v>-96.999999999999829</v>
      </c>
      <c r="M58" s="218">
        <f t="shared" si="8"/>
        <v>-96.999999999999829</v>
      </c>
      <c r="N58" s="218">
        <f t="shared" si="8"/>
        <v>-96.999999999999829</v>
      </c>
      <c r="O58" s="219"/>
    </row>
    <row r="59" spans="1:15" ht="18.75" thickTop="1" x14ac:dyDescent="0.25">
      <c r="A59" s="11"/>
      <c r="B59" s="11"/>
    </row>
  </sheetData>
  <mergeCells count="4">
    <mergeCell ref="A3:O3"/>
    <mergeCell ref="A2:O2"/>
    <mergeCell ref="A4:G4"/>
    <mergeCell ref="A57:B57"/>
  </mergeCells>
  <pageMargins left="0.2" right="0.2" top="0.25" bottom="0.25" header="0.3" footer="0"/>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FF0000"/>
    <pageSetUpPr fitToPage="1"/>
  </sheetPr>
  <dimension ref="A1:H392"/>
  <sheetViews>
    <sheetView topLeftCell="A7" workbookViewId="0">
      <selection activeCell="E13" sqref="E13"/>
    </sheetView>
  </sheetViews>
  <sheetFormatPr defaultColWidth="8.85546875" defaultRowHeight="12.75" x14ac:dyDescent="0.2"/>
  <cols>
    <col min="1" max="1" width="18.140625" customWidth="1"/>
    <col min="2" max="2" width="32.140625" customWidth="1"/>
    <col min="3" max="3" width="9" style="1" customWidth="1"/>
    <col min="4" max="5" width="15.7109375" customWidth="1"/>
    <col min="6" max="6" width="14.28515625" customWidth="1"/>
    <col min="7" max="7" width="6" style="2" customWidth="1"/>
  </cols>
  <sheetData>
    <row r="1" spans="1:8" ht="23.25" x14ac:dyDescent="0.35">
      <c r="A1" s="447" t="str">
        <f>'Chart of Accounts'!A1:B1</f>
        <v>IOMC Crossroads Crew</v>
      </c>
      <c r="B1" s="448"/>
      <c r="C1" s="448"/>
      <c r="D1" s="448"/>
      <c r="E1" s="448"/>
      <c r="F1" s="449"/>
    </row>
    <row r="2" spans="1:8" ht="18" x14ac:dyDescent="0.25">
      <c r="A2" s="450" t="s">
        <v>1</v>
      </c>
      <c r="B2" s="451"/>
      <c r="C2" s="451"/>
      <c r="D2" s="451"/>
      <c r="E2" s="451"/>
      <c r="F2" s="452"/>
    </row>
    <row r="3" spans="1:8" ht="18" x14ac:dyDescent="0.25">
      <c r="A3" s="457" t="s">
        <v>17</v>
      </c>
      <c r="B3" s="458"/>
      <c r="C3" s="458"/>
      <c r="D3" s="275">
        <f>'Chart of Accounts'!A3</f>
        <v>2018</v>
      </c>
      <c r="E3" s="273"/>
      <c r="F3" s="274"/>
    </row>
    <row r="4" spans="1:8" ht="18.75" thickBot="1" x14ac:dyDescent="0.3">
      <c r="A4" s="453"/>
      <c r="B4" s="454"/>
      <c r="C4" s="454"/>
      <c r="D4" s="454"/>
      <c r="E4" s="454"/>
      <c r="F4" s="455"/>
    </row>
    <row r="5" spans="1:8" ht="15.75" x14ac:dyDescent="0.25">
      <c r="A5" s="70"/>
      <c r="B5" s="71"/>
      <c r="C5" s="72"/>
      <c r="D5" s="456"/>
      <c r="E5" s="456"/>
      <c r="F5" s="73"/>
    </row>
    <row r="6" spans="1:8" x14ac:dyDescent="0.2">
      <c r="A6" s="108" t="s">
        <v>37</v>
      </c>
      <c r="B6" s="20" t="s">
        <v>2</v>
      </c>
      <c r="C6" s="20" t="s">
        <v>4</v>
      </c>
      <c r="D6" s="20" t="s">
        <v>29</v>
      </c>
      <c r="E6" s="20" t="s">
        <v>103</v>
      </c>
      <c r="F6" s="20" t="s">
        <v>3</v>
      </c>
    </row>
    <row r="7" spans="1:8" ht="15.75" x14ac:dyDescent="0.25">
      <c r="A7" s="20"/>
      <c r="B7" s="19"/>
      <c r="C7" s="14"/>
      <c r="D7" s="9"/>
      <c r="E7" s="10"/>
      <c r="F7" s="359"/>
    </row>
    <row r="8" spans="1:8" ht="15.75" x14ac:dyDescent="0.25">
      <c r="A8" s="90">
        <f>'Chart of Accounts'!A6</f>
        <v>4001</v>
      </c>
      <c r="B8" s="84" t="str">
        <f>'Chart of Accounts'!B6</f>
        <v>Dues</v>
      </c>
      <c r="C8" s="14"/>
      <c r="D8" s="446"/>
      <c r="E8" s="446"/>
      <c r="F8" s="21"/>
    </row>
    <row r="9" spans="1:8" x14ac:dyDescent="0.2">
      <c r="A9" s="24"/>
      <c r="B9" s="74" t="s">
        <v>8</v>
      </c>
      <c r="C9" s="22"/>
      <c r="D9" s="23"/>
      <c r="E9" s="23"/>
      <c r="F9" s="360">
        <v>5043.6000000000004</v>
      </c>
    </row>
    <row r="10" spans="1:8" ht="25.5" x14ac:dyDescent="0.2">
      <c r="A10" s="181"/>
      <c r="B10" s="390" t="s">
        <v>199</v>
      </c>
      <c r="C10" s="183"/>
      <c r="D10" s="184"/>
      <c r="E10" s="185">
        <f>'Dues Payment Details'!G46</f>
        <v>308</v>
      </c>
      <c r="F10" s="152">
        <f>E10-D10+F9</f>
        <v>5351.6</v>
      </c>
      <c r="H10" s="1"/>
    </row>
    <row r="11" spans="1:8" x14ac:dyDescent="0.2">
      <c r="A11" s="181"/>
      <c r="B11" s="182" t="s">
        <v>225</v>
      </c>
      <c r="C11" s="183"/>
      <c r="D11" s="184"/>
      <c r="E11" s="182"/>
      <c r="F11" s="152">
        <f>E11-D11+F10</f>
        <v>5351.6</v>
      </c>
    </row>
    <row r="12" spans="1:8" x14ac:dyDescent="0.2">
      <c r="A12" s="181"/>
      <c r="B12" s="182" t="s">
        <v>238</v>
      </c>
      <c r="C12" s="183"/>
      <c r="D12" s="184"/>
      <c r="E12" s="185">
        <v>112</v>
      </c>
      <c r="F12" s="152">
        <f>E12-D12+F11</f>
        <v>5463.6</v>
      </c>
    </row>
    <row r="13" spans="1:8" x14ac:dyDescent="0.2">
      <c r="A13" s="181"/>
      <c r="B13" s="186"/>
      <c r="C13" s="183"/>
      <c r="D13" s="184"/>
      <c r="E13" s="185"/>
      <c r="F13" s="152">
        <f>E13-D13+F12</f>
        <v>5463.6</v>
      </c>
    </row>
    <row r="14" spans="1:8" x14ac:dyDescent="0.2">
      <c r="A14" s="181"/>
      <c r="B14" s="187"/>
      <c r="C14" s="183"/>
      <c r="D14" s="184"/>
      <c r="E14" s="185"/>
      <c r="F14" s="152">
        <f>E14-D14+F13</f>
        <v>5463.6</v>
      </c>
    </row>
    <row r="15" spans="1:8" ht="14.25" x14ac:dyDescent="0.2">
      <c r="A15" s="29"/>
      <c r="B15" s="30" t="s">
        <v>9</v>
      </c>
      <c r="C15" s="31"/>
      <c r="D15" s="153">
        <f>SUM(D10:D14)</f>
        <v>0</v>
      </c>
      <c r="E15" s="154">
        <f>SUM(E10:E14)</f>
        <v>420</v>
      </c>
      <c r="F15" s="155"/>
    </row>
    <row r="16" spans="1:8" x14ac:dyDescent="0.2">
      <c r="A16" s="75"/>
      <c r="B16" s="28"/>
      <c r="C16" s="8"/>
      <c r="D16" s="156"/>
      <c r="E16" s="157"/>
      <c r="F16" s="157"/>
    </row>
    <row r="17" spans="1:6" x14ac:dyDescent="0.2">
      <c r="A17" s="75"/>
      <c r="B17" s="28"/>
      <c r="C17" s="8"/>
      <c r="D17" s="156"/>
      <c r="E17" s="157"/>
      <c r="F17" s="157"/>
    </row>
    <row r="18" spans="1:6" ht="18" customHeight="1" x14ac:dyDescent="0.25">
      <c r="A18" s="90">
        <f>'Chart of Accounts'!A7</f>
        <v>4002</v>
      </c>
      <c r="B18" s="90" t="str">
        <f>'Chart of Accounts'!B7</f>
        <v>Swag</v>
      </c>
      <c r="C18" s="8"/>
      <c r="D18" s="158"/>
      <c r="E18" s="159"/>
      <c r="F18" s="160"/>
    </row>
    <row r="19" spans="1:6" ht="18" customHeight="1" x14ac:dyDescent="0.2">
      <c r="A19" s="91"/>
      <c r="B19" s="74" t="s">
        <v>8</v>
      </c>
      <c r="C19" s="22"/>
      <c r="D19" s="161"/>
      <c r="E19" s="162"/>
      <c r="F19" s="163">
        <v>0</v>
      </c>
    </row>
    <row r="20" spans="1:6" x14ac:dyDescent="0.2">
      <c r="A20" s="181"/>
      <c r="B20" s="187"/>
      <c r="C20" s="183"/>
      <c r="D20" s="184"/>
      <c r="E20" s="185"/>
      <c r="F20" s="152">
        <f>E20-D20+F19</f>
        <v>0</v>
      </c>
    </row>
    <row r="21" spans="1:6" x14ac:dyDescent="0.2">
      <c r="A21" s="181"/>
      <c r="B21" s="187"/>
      <c r="C21" s="183"/>
      <c r="D21" s="184"/>
      <c r="E21" s="185"/>
      <c r="F21" s="152">
        <f>E21-D21+F20</f>
        <v>0</v>
      </c>
    </row>
    <row r="22" spans="1:6" x14ac:dyDescent="0.2">
      <c r="A22" s="181"/>
      <c r="B22" s="187"/>
      <c r="C22" s="183"/>
      <c r="D22" s="184"/>
      <c r="E22" s="185"/>
      <c r="F22" s="152">
        <f>E22-D22+F21</f>
        <v>0</v>
      </c>
    </row>
    <row r="23" spans="1:6" x14ac:dyDescent="0.2">
      <c r="A23" s="181"/>
      <c r="B23" s="187"/>
      <c r="C23" s="183"/>
      <c r="D23" s="184"/>
      <c r="E23" s="185"/>
      <c r="F23" s="152">
        <f>E23-D23+F22</f>
        <v>0</v>
      </c>
    </row>
    <row r="24" spans="1:6" x14ac:dyDescent="0.2">
      <c r="A24" s="92"/>
      <c r="B24" s="30" t="s">
        <v>9</v>
      </c>
      <c r="C24" s="31"/>
      <c r="D24" s="153">
        <f>SUM(D20:D23)</f>
        <v>0</v>
      </c>
      <c r="E24" s="154">
        <f>SUM(E20:E23)</f>
        <v>0</v>
      </c>
      <c r="F24" s="152"/>
    </row>
    <row r="25" spans="1:6" ht="15.75" x14ac:dyDescent="0.25">
      <c r="A25" s="75"/>
      <c r="B25" s="32"/>
      <c r="C25" s="8"/>
      <c r="D25" s="156"/>
      <c r="E25" s="157"/>
      <c r="F25" s="160"/>
    </row>
    <row r="26" spans="1:6" ht="15.75" x14ac:dyDescent="0.25">
      <c r="A26" s="75"/>
      <c r="B26" s="32"/>
      <c r="C26" s="8"/>
      <c r="D26" s="156"/>
      <c r="E26" s="157"/>
      <c r="F26" s="160"/>
    </row>
    <row r="27" spans="1:6" ht="18" customHeight="1" x14ac:dyDescent="0.25">
      <c r="A27" s="90">
        <f>'Chart of Accounts'!A8</f>
        <v>4003</v>
      </c>
      <c r="B27" s="90" t="str">
        <f>'Chart of Accounts'!B8</f>
        <v>Party Revenue (Tickets, Raffles, etc.)</v>
      </c>
      <c r="C27" s="8"/>
      <c r="D27" s="158"/>
      <c r="E27" s="159"/>
      <c r="F27" s="160"/>
    </row>
    <row r="28" spans="1:6" ht="18" customHeight="1" x14ac:dyDescent="0.2">
      <c r="A28" s="91"/>
      <c r="B28" s="74" t="s">
        <v>8</v>
      </c>
      <c r="C28" s="22"/>
      <c r="D28" s="161"/>
      <c r="E28" s="162"/>
      <c r="F28" s="163">
        <f>F23</f>
        <v>0</v>
      </c>
    </row>
    <row r="29" spans="1:6" x14ac:dyDescent="0.2">
      <c r="A29" s="181"/>
      <c r="B29" s="187" t="s">
        <v>237</v>
      </c>
      <c r="C29" s="183"/>
      <c r="D29" s="184">
        <v>56.73</v>
      </c>
      <c r="E29" s="185"/>
      <c r="F29" s="152">
        <f>E29-D29+F28</f>
        <v>-56.73</v>
      </c>
    </row>
    <row r="30" spans="1:6" x14ac:dyDescent="0.2">
      <c r="A30" s="181"/>
      <c r="B30" s="187"/>
      <c r="C30" s="183"/>
      <c r="D30" s="184"/>
      <c r="E30" s="185"/>
      <c r="F30" s="152">
        <f>E30-D30+F29</f>
        <v>-56.73</v>
      </c>
    </row>
    <row r="31" spans="1:6" x14ac:dyDescent="0.2">
      <c r="A31" s="181"/>
      <c r="B31" s="187"/>
      <c r="C31" s="183"/>
      <c r="D31" s="184"/>
      <c r="E31" s="185"/>
      <c r="F31" s="152">
        <f>E31-D31+F30</f>
        <v>-56.73</v>
      </c>
    </row>
    <row r="32" spans="1:6" x14ac:dyDescent="0.2">
      <c r="A32" s="181"/>
      <c r="B32" s="187"/>
      <c r="C32" s="183"/>
      <c r="D32" s="184"/>
      <c r="E32" s="185"/>
      <c r="F32" s="152">
        <f>E32-D32+F31</f>
        <v>-56.73</v>
      </c>
    </row>
    <row r="33" spans="1:7" x14ac:dyDescent="0.2">
      <c r="A33" s="92"/>
      <c r="B33" s="30" t="s">
        <v>9</v>
      </c>
      <c r="C33" s="31"/>
      <c r="D33" s="153">
        <f>SUM(D29:D32)</f>
        <v>56.73</v>
      </c>
      <c r="E33" s="154">
        <f>SUM(E29:E32)</f>
        <v>0</v>
      </c>
      <c r="F33" s="152"/>
    </row>
    <row r="34" spans="1:7" s="1" customFormat="1" ht="15.75" x14ac:dyDescent="0.25">
      <c r="A34" s="75"/>
      <c r="B34" s="32"/>
      <c r="C34" s="8"/>
      <c r="D34" s="156"/>
      <c r="E34" s="157"/>
      <c r="F34" s="157"/>
      <c r="G34" s="4"/>
    </row>
    <row r="35" spans="1:7" s="1" customFormat="1" ht="15.75" hidden="1" x14ac:dyDescent="0.25">
      <c r="A35" s="75"/>
      <c r="B35" s="32"/>
      <c r="C35" s="8"/>
      <c r="D35" s="156"/>
      <c r="E35" s="157"/>
      <c r="F35" s="157"/>
      <c r="G35" s="4"/>
    </row>
    <row r="36" spans="1:7" ht="18" hidden="1" customHeight="1" x14ac:dyDescent="0.25">
      <c r="A36" s="90">
        <f>'Chart of Accounts'!A9</f>
        <v>4004</v>
      </c>
      <c r="B36" s="90" t="str">
        <f>'Chart of Accounts'!B9</f>
        <v>Income 4</v>
      </c>
      <c r="C36" s="8"/>
      <c r="D36" s="158"/>
      <c r="E36" s="159"/>
      <c r="F36" s="160"/>
    </row>
    <row r="37" spans="1:7" ht="14.25" hidden="1" x14ac:dyDescent="0.2">
      <c r="A37" s="93"/>
      <c r="B37" s="74" t="s">
        <v>8</v>
      </c>
      <c r="C37" s="22"/>
      <c r="D37" s="161"/>
      <c r="E37" s="162"/>
      <c r="F37" s="163">
        <f>F32</f>
        <v>-56.73</v>
      </c>
    </row>
    <row r="38" spans="1:7" hidden="1" x14ac:dyDescent="0.2">
      <c r="A38" s="181"/>
      <c r="B38" s="187"/>
      <c r="C38" s="183"/>
      <c r="D38" s="184"/>
      <c r="E38" s="185"/>
      <c r="F38" s="152">
        <f>E38-D38+F37</f>
        <v>-56.73</v>
      </c>
    </row>
    <row r="39" spans="1:7" hidden="1" x14ac:dyDescent="0.2">
      <c r="A39" s="181"/>
      <c r="B39" s="187"/>
      <c r="C39" s="183"/>
      <c r="D39" s="184"/>
      <c r="E39" s="185"/>
      <c r="F39" s="152">
        <f>E39-D39+F38</f>
        <v>-56.73</v>
      </c>
    </row>
    <row r="40" spans="1:7" hidden="1" x14ac:dyDescent="0.2">
      <c r="A40" s="181"/>
      <c r="B40" s="187"/>
      <c r="C40" s="183"/>
      <c r="D40" s="184"/>
      <c r="E40" s="185"/>
      <c r="F40" s="152">
        <f>E40-D40+F39</f>
        <v>-56.73</v>
      </c>
    </row>
    <row r="41" spans="1:7" hidden="1" x14ac:dyDescent="0.2">
      <c r="A41" s="181"/>
      <c r="B41" s="187"/>
      <c r="C41" s="183"/>
      <c r="D41" s="184"/>
      <c r="E41" s="185"/>
      <c r="F41" s="152">
        <f>E41-D41+F40</f>
        <v>-56.73</v>
      </c>
    </row>
    <row r="42" spans="1:7" hidden="1" x14ac:dyDescent="0.2">
      <c r="A42" s="92"/>
      <c r="B42" s="30" t="s">
        <v>9</v>
      </c>
      <c r="C42" s="31"/>
      <c r="D42" s="153">
        <f>SUM(D38:D41)</f>
        <v>0</v>
      </c>
      <c r="E42" s="154">
        <f>SUM(E38:E41)</f>
        <v>0</v>
      </c>
      <c r="F42" s="152"/>
    </row>
    <row r="43" spans="1:7" s="1" customFormat="1" ht="15.75" hidden="1" x14ac:dyDescent="0.25">
      <c r="A43" s="75"/>
      <c r="B43" s="32"/>
      <c r="C43" s="8"/>
      <c r="D43" s="156"/>
      <c r="E43" s="157"/>
      <c r="F43" s="157"/>
      <c r="G43" s="4"/>
    </row>
    <row r="44" spans="1:7" s="1" customFormat="1" ht="15.75" hidden="1" x14ac:dyDescent="0.25">
      <c r="A44" s="75"/>
      <c r="B44" s="32"/>
      <c r="C44" s="8"/>
      <c r="D44" s="156"/>
      <c r="E44" s="157"/>
      <c r="F44" s="157"/>
      <c r="G44" s="4"/>
    </row>
    <row r="45" spans="1:7" ht="18" hidden="1" customHeight="1" x14ac:dyDescent="0.25">
      <c r="A45" s="90">
        <f>'Chart of Accounts'!A10</f>
        <v>4005</v>
      </c>
      <c r="B45" s="90" t="str">
        <f>'Chart of Accounts'!B10</f>
        <v>Income 5</v>
      </c>
      <c r="C45" s="8"/>
      <c r="D45" s="156"/>
      <c r="E45" s="157"/>
      <c r="F45" s="160"/>
    </row>
    <row r="46" spans="1:7" ht="18" hidden="1" customHeight="1" x14ac:dyDescent="0.2">
      <c r="A46" s="91"/>
      <c r="B46" s="74" t="s">
        <v>8</v>
      </c>
      <c r="C46" s="22"/>
      <c r="D46" s="161"/>
      <c r="E46" s="162"/>
      <c r="F46" s="163">
        <f>F41</f>
        <v>-56.73</v>
      </c>
    </row>
    <row r="47" spans="1:7" ht="12.75" hidden="1" customHeight="1" x14ac:dyDescent="0.2">
      <c r="A47" s="181"/>
      <c r="B47" s="187"/>
      <c r="C47" s="183"/>
      <c r="D47" s="184"/>
      <c r="E47" s="188"/>
      <c r="F47" s="152">
        <f>E47-D47+F46</f>
        <v>-56.73</v>
      </c>
    </row>
    <row r="48" spans="1:7" ht="12.75" hidden="1" customHeight="1" x14ac:dyDescent="0.2">
      <c r="A48" s="181"/>
      <c r="B48" s="187"/>
      <c r="C48" s="183"/>
      <c r="D48" s="184"/>
      <c r="E48" s="188"/>
      <c r="F48" s="152">
        <f>E48-D48+F47</f>
        <v>-56.73</v>
      </c>
    </row>
    <row r="49" spans="1:7" ht="12.75" hidden="1" customHeight="1" x14ac:dyDescent="0.2">
      <c r="A49" s="181"/>
      <c r="B49" s="187"/>
      <c r="C49" s="183"/>
      <c r="D49" s="184"/>
      <c r="E49" s="185"/>
      <c r="F49" s="152">
        <f>E49-D49+F48</f>
        <v>-56.73</v>
      </c>
    </row>
    <row r="50" spans="1:7" hidden="1" x14ac:dyDescent="0.2">
      <c r="A50" s="181"/>
      <c r="B50" s="187"/>
      <c r="C50" s="183"/>
      <c r="D50" s="184"/>
      <c r="E50" s="185"/>
      <c r="F50" s="152">
        <f>E50-D50+F49</f>
        <v>-56.73</v>
      </c>
    </row>
    <row r="51" spans="1:7" hidden="1" x14ac:dyDescent="0.2">
      <c r="A51" s="80"/>
      <c r="B51" s="30" t="s">
        <v>9</v>
      </c>
      <c r="C51" s="31"/>
      <c r="D51" s="153">
        <f>SUM(D47:D50)</f>
        <v>0</v>
      </c>
      <c r="E51" s="154">
        <f>SUM(E47:E50)</f>
        <v>0</v>
      </c>
      <c r="F51" s="152"/>
    </row>
    <row r="52" spans="1:7" s="1" customFormat="1" ht="15.75" hidden="1" x14ac:dyDescent="0.25">
      <c r="A52" s="75"/>
      <c r="B52" s="32"/>
      <c r="C52" s="8"/>
      <c r="D52" s="156"/>
      <c r="E52" s="157"/>
      <c r="F52" s="157"/>
      <c r="G52" s="4"/>
    </row>
    <row r="53" spans="1:7" s="1" customFormat="1" ht="15.75" hidden="1" x14ac:dyDescent="0.25">
      <c r="A53" s="75"/>
      <c r="B53" s="32"/>
      <c r="C53" s="8"/>
      <c r="D53" s="156"/>
      <c r="E53" s="157"/>
      <c r="F53" s="157"/>
      <c r="G53" s="4"/>
    </row>
    <row r="54" spans="1:7" ht="18" hidden="1" customHeight="1" x14ac:dyDescent="0.25">
      <c r="A54" s="90">
        <f>'Chart of Accounts'!A11</f>
        <v>4006</v>
      </c>
      <c r="B54" s="90" t="str">
        <f>'Chart of Accounts'!B11</f>
        <v>Income 6</v>
      </c>
      <c r="C54" s="8"/>
      <c r="D54" s="156"/>
      <c r="E54" s="157"/>
      <c r="F54" s="160"/>
    </row>
    <row r="55" spans="1:7" ht="18" hidden="1" customHeight="1" x14ac:dyDescent="0.2">
      <c r="A55" s="91"/>
      <c r="B55" s="74" t="s">
        <v>8</v>
      </c>
      <c r="C55" s="22"/>
      <c r="D55" s="161"/>
      <c r="E55" s="162"/>
      <c r="F55" s="163">
        <f>F50</f>
        <v>-56.73</v>
      </c>
    </row>
    <row r="56" spans="1:7" ht="12.75" hidden="1" customHeight="1" x14ac:dyDescent="0.2">
      <c r="A56" s="181"/>
      <c r="B56" s="187"/>
      <c r="C56" s="183"/>
      <c r="D56" s="184"/>
      <c r="E56" s="188"/>
      <c r="F56" s="152">
        <f>E56-D56+F55</f>
        <v>-56.73</v>
      </c>
    </row>
    <row r="57" spans="1:7" ht="12.75" hidden="1" customHeight="1" x14ac:dyDescent="0.2">
      <c r="A57" s="181"/>
      <c r="B57" s="187"/>
      <c r="C57" s="183"/>
      <c r="D57" s="184"/>
      <c r="E57" s="188"/>
      <c r="F57" s="152">
        <f>E57-D57+F56</f>
        <v>-56.73</v>
      </c>
    </row>
    <row r="58" spans="1:7" hidden="1" x14ac:dyDescent="0.2">
      <c r="A58" s="181"/>
      <c r="B58" s="187"/>
      <c r="C58" s="183"/>
      <c r="D58" s="184"/>
      <c r="E58" s="185"/>
      <c r="F58" s="152">
        <f>E58-D58+F57</f>
        <v>-56.73</v>
      </c>
    </row>
    <row r="59" spans="1:7" hidden="1" x14ac:dyDescent="0.2">
      <c r="A59" s="181"/>
      <c r="B59" s="187"/>
      <c r="C59" s="183"/>
      <c r="D59" s="184"/>
      <c r="E59" s="185"/>
      <c r="F59" s="152">
        <f>E59-D59+F58</f>
        <v>-56.73</v>
      </c>
    </row>
    <row r="60" spans="1:7" hidden="1" x14ac:dyDescent="0.2">
      <c r="A60" s="92"/>
      <c r="B60" s="30" t="s">
        <v>9</v>
      </c>
      <c r="C60" s="31"/>
      <c r="D60" s="153">
        <f>SUM(D56:D59)</f>
        <v>0</v>
      </c>
      <c r="E60" s="154">
        <f>SUM(E56:E59)</f>
        <v>0</v>
      </c>
      <c r="F60" s="152"/>
    </row>
    <row r="61" spans="1:7" s="1" customFormat="1" ht="15.75" hidden="1" x14ac:dyDescent="0.25">
      <c r="A61" s="75"/>
      <c r="B61" s="32"/>
      <c r="C61" s="8"/>
      <c r="D61" s="156"/>
      <c r="E61" s="157"/>
      <c r="F61" s="157"/>
      <c r="G61" s="4"/>
    </row>
    <row r="62" spans="1:7" s="1" customFormat="1" ht="15.75" hidden="1" x14ac:dyDescent="0.25">
      <c r="A62" s="75"/>
      <c r="B62" s="32"/>
      <c r="C62" s="8"/>
      <c r="D62" s="156"/>
      <c r="E62" s="157"/>
      <c r="F62" s="157"/>
      <c r="G62" s="4"/>
    </row>
    <row r="63" spans="1:7" ht="18" hidden="1" customHeight="1" x14ac:dyDescent="0.25">
      <c r="A63" s="90">
        <f>'Chart of Accounts'!A12</f>
        <v>4007</v>
      </c>
      <c r="B63" s="90" t="str">
        <f>'Chart of Accounts'!B12</f>
        <v>Income 7</v>
      </c>
      <c r="C63" s="8"/>
      <c r="D63" s="156"/>
      <c r="E63" s="157"/>
      <c r="F63" s="160"/>
    </row>
    <row r="64" spans="1:7" s="1" customFormat="1" ht="18" hidden="1" customHeight="1" x14ac:dyDescent="0.2">
      <c r="A64" s="91"/>
      <c r="B64" s="74" t="s">
        <v>8</v>
      </c>
      <c r="C64" s="22"/>
      <c r="D64" s="161"/>
      <c r="E64" s="162"/>
      <c r="F64" s="163">
        <f>F59</f>
        <v>-56.73</v>
      </c>
      <c r="G64" s="4"/>
    </row>
    <row r="65" spans="1:7" s="1" customFormat="1" ht="12.75" hidden="1" customHeight="1" x14ac:dyDescent="0.2">
      <c r="A65" s="181"/>
      <c r="B65" s="187"/>
      <c r="C65" s="183"/>
      <c r="D65" s="184"/>
      <c r="E65" s="188"/>
      <c r="F65" s="152">
        <f>E65-D65+F64</f>
        <v>-56.73</v>
      </c>
      <c r="G65" s="4"/>
    </row>
    <row r="66" spans="1:7" s="1" customFormat="1" ht="12.75" hidden="1" customHeight="1" x14ac:dyDescent="0.2">
      <c r="A66" s="181"/>
      <c r="B66" s="187"/>
      <c r="C66" s="183"/>
      <c r="D66" s="184"/>
      <c r="E66" s="188"/>
      <c r="F66" s="152">
        <f>E66-D66+F65</f>
        <v>-56.73</v>
      </c>
      <c r="G66" s="4"/>
    </row>
    <row r="67" spans="1:7" hidden="1" x14ac:dyDescent="0.2">
      <c r="A67" s="181"/>
      <c r="B67" s="187"/>
      <c r="C67" s="183"/>
      <c r="D67" s="184"/>
      <c r="E67" s="185"/>
      <c r="F67" s="152">
        <f>E67-D67+F66</f>
        <v>-56.73</v>
      </c>
    </row>
    <row r="68" spans="1:7" hidden="1" x14ac:dyDescent="0.2">
      <c r="A68" s="181"/>
      <c r="B68" s="187"/>
      <c r="C68" s="183"/>
      <c r="D68" s="184"/>
      <c r="E68" s="185"/>
      <c r="F68" s="152">
        <f>E68-D68+F67</f>
        <v>-56.73</v>
      </c>
    </row>
    <row r="69" spans="1:7" hidden="1" x14ac:dyDescent="0.2">
      <c r="A69" s="92"/>
      <c r="B69" s="30" t="s">
        <v>9</v>
      </c>
      <c r="C69" s="31"/>
      <c r="D69" s="153">
        <f>SUM(D65:D68)</f>
        <v>0</v>
      </c>
      <c r="E69" s="154">
        <f>SUM(E65:E68)</f>
        <v>0</v>
      </c>
      <c r="F69" s="152"/>
    </row>
    <row r="70" spans="1:7" s="1" customFormat="1" ht="15.75" hidden="1" x14ac:dyDescent="0.25">
      <c r="A70" s="75"/>
      <c r="B70" s="32"/>
      <c r="C70" s="26"/>
      <c r="D70" s="156"/>
      <c r="E70" s="157"/>
      <c r="F70" s="157"/>
      <c r="G70" s="4"/>
    </row>
    <row r="71" spans="1:7" s="1" customFormat="1" ht="15.75" hidden="1" x14ac:dyDescent="0.25">
      <c r="A71" s="75"/>
      <c r="B71" s="32"/>
      <c r="C71" s="26"/>
      <c r="D71" s="156"/>
      <c r="E71" s="157"/>
      <c r="F71" s="157"/>
      <c r="G71" s="4"/>
    </row>
    <row r="72" spans="1:7" ht="18" hidden="1" customHeight="1" x14ac:dyDescent="0.25">
      <c r="A72" s="90">
        <f>'Chart of Accounts'!A13</f>
        <v>4008</v>
      </c>
      <c r="B72" s="90" t="str">
        <f>'Chart of Accounts'!B13</f>
        <v>Income 8</v>
      </c>
      <c r="C72" s="8"/>
      <c r="D72" s="156"/>
      <c r="E72" s="157"/>
      <c r="F72" s="160"/>
    </row>
    <row r="73" spans="1:7" s="1" customFormat="1" ht="18" hidden="1" customHeight="1" x14ac:dyDescent="0.2">
      <c r="A73" s="91"/>
      <c r="B73" s="74" t="s">
        <v>8</v>
      </c>
      <c r="C73" s="22"/>
      <c r="D73" s="161"/>
      <c r="E73" s="162"/>
      <c r="F73" s="163">
        <f>F68</f>
        <v>-56.73</v>
      </c>
      <c r="G73" s="4"/>
    </row>
    <row r="74" spans="1:7" s="1" customFormat="1" ht="12.75" hidden="1" customHeight="1" x14ac:dyDescent="0.2">
      <c r="A74" s="181"/>
      <c r="B74" s="187"/>
      <c r="C74" s="183"/>
      <c r="D74" s="184"/>
      <c r="E74" s="188"/>
      <c r="F74" s="152">
        <f>E74-D74+F73</f>
        <v>-56.73</v>
      </c>
      <c r="G74" s="4"/>
    </row>
    <row r="75" spans="1:7" s="1" customFormat="1" ht="12.75" hidden="1" customHeight="1" x14ac:dyDescent="0.2">
      <c r="A75" s="181"/>
      <c r="B75" s="187"/>
      <c r="C75" s="183"/>
      <c r="D75" s="184"/>
      <c r="E75" s="188"/>
      <c r="F75" s="152">
        <f>E75-D75+F74</f>
        <v>-56.73</v>
      </c>
      <c r="G75" s="4"/>
    </row>
    <row r="76" spans="1:7" hidden="1" x14ac:dyDescent="0.2">
      <c r="A76" s="181"/>
      <c r="B76" s="187"/>
      <c r="C76" s="183"/>
      <c r="D76" s="184"/>
      <c r="E76" s="185"/>
      <c r="F76" s="152">
        <f>E76-D76+F75</f>
        <v>-56.73</v>
      </c>
    </row>
    <row r="77" spans="1:7" hidden="1" x14ac:dyDescent="0.2">
      <c r="A77" s="181"/>
      <c r="B77" s="187"/>
      <c r="C77" s="183"/>
      <c r="D77" s="184"/>
      <c r="E77" s="185"/>
      <c r="F77" s="152">
        <f>E77-D77+F76</f>
        <v>-56.73</v>
      </c>
    </row>
    <row r="78" spans="1:7" hidden="1" x14ac:dyDescent="0.2">
      <c r="A78" s="92"/>
      <c r="B78" s="30" t="s">
        <v>9</v>
      </c>
      <c r="C78" s="31"/>
      <c r="D78" s="153">
        <f>SUM(D74:D77)</f>
        <v>0</v>
      </c>
      <c r="E78" s="154">
        <f>SUM(E74:E77)</f>
        <v>0</v>
      </c>
      <c r="F78" s="152"/>
    </row>
    <row r="79" spans="1:7" s="1" customFormat="1" ht="15.75" hidden="1" x14ac:dyDescent="0.25">
      <c r="A79" s="75"/>
      <c r="B79" s="32"/>
      <c r="C79" s="26"/>
      <c r="D79" s="156"/>
      <c r="E79" s="157"/>
      <c r="F79" s="157"/>
      <c r="G79" s="4"/>
    </row>
    <row r="80" spans="1:7" s="1" customFormat="1" ht="15.75" hidden="1" x14ac:dyDescent="0.25">
      <c r="A80" s="87"/>
      <c r="B80" s="32"/>
      <c r="C80" s="26"/>
      <c r="D80" s="156"/>
      <c r="E80" s="157"/>
      <c r="F80" s="157"/>
      <c r="G80" s="4"/>
    </row>
    <row r="81" spans="1:7" s="1" customFormat="1" ht="15.75" hidden="1" x14ac:dyDescent="0.25">
      <c r="A81" s="90">
        <f>'Chart of Accounts'!A14</f>
        <v>4009</v>
      </c>
      <c r="B81" s="90" t="str">
        <f>'Chart of Accounts'!B14</f>
        <v>Income 9</v>
      </c>
      <c r="C81" s="8"/>
      <c r="D81" s="156"/>
      <c r="E81" s="157"/>
      <c r="F81" s="160"/>
      <c r="G81" s="4"/>
    </row>
    <row r="82" spans="1:7" s="1" customFormat="1" hidden="1" x14ac:dyDescent="0.2">
      <c r="A82" s="91"/>
      <c r="B82" s="74" t="s">
        <v>8</v>
      </c>
      <c r="C82" s="22"/>
      <c r="D82" s="161"/>
      <c r="E82" s="162"/>
      <c r="F82" s="163">
        <f>F77</f>
        <v>-56.73</v>
      </c>
      <c r="G82" s="4"/>
    </row>
    <row r="83" spans="1:7" s="1" customFormat="1" ht="12.75" hidden="1" customHeight="1" x14ac:dyDescent="0.2">
      <c r="A83" s="181"/>
      <c r="B83" s="187"/>
      <c r="C83" s="183"/>
      <c r="D83" s="184"/>
      <c r="E83" s="188"/>
      <c r="F83" s="152">
        <f>E83-D83+F82</f>
        <v>-56.73</v>
      </c>
      <c r="G83" s="4"/>
    </row>
    <row r="84" spans="1:7" s="1" customFormat="1" ht="12.75" hidden="1" customHeight="1" x14ac:dyDescent="0.2">
      <c r="A84" s="181"/>
      <c r="B84" s="187"/>
      <c r="C84" s="183"/>
      <c r="D84" s="184"/>
      <c r="E84" s="188"/>
      <c r="F84" s="152">
        <f>E84-D84+F83</f>
        <v>-56.73</v>
      </c>
      <c r="G84" s="4"/>
    </row>
    <row r="85" spans="1:7" s="1" customFormat="1" hidden="1" x14ac:dyDescent="0.2">
      <c r="A85" s="181"/>
      <c r="B85" s="187"/>
      <c r="C85" s="183"/>
      <c r="D85" s="184"/>
      <c r="E85" s="185"/>
      <c r="F85" s="152">
        <f>E85-D85+F84</f>
        <v>-56.73</v>
      </c>
      <c r="G85" s="4"/>
    </row>
    <row r="86" spans="1:7" s="1" customFormat="1" hidden="1" x14ac:dyDescent="0.2">
      <c r="A86" s="181"/>
      <c r="B86" s="187"/>
      <c r="C86" s="183"/>
      <c r="D86" s="184"/>
      <c r="E86" s="185"/>
      <c r="F86" s="152">
        <f>E86-D86+F85</f>
        <v>-56.73</v>
      </c>
      <c r="G86" s="4"/>
    </row>
    <row r="87" spans="1:7" s="1" customFormat="1" hidden="1" x14ac:dyDescent="0.2">
      <c r="A87" s="39"/>
      <c r="B87" s="30" t="s">
        <v>9</v>
      </c>
      <c r="C87" s="31"/>
      <c r="D87" s="153">
        <f>SUM(D83:D86)</f>
        <v>0</v>
      </c>
      <c r="E87" s="154">
        <f>SUM(E83:E86)</f>
        <v>0</v>
      </c>
      <c r="F87" s="152"/>
      <c r="G87" s="4"/>
    </row>
    <row r="88" spans="1:7" s="1" customFormat="1" hidden="1" x14ac:dyDescent="0.2">
      <c r="A88" s="27"/>
      <c r="B88" s="28"/>
      <c r="C88" s="8"/>
      <c r="D88" s="156"/>
      <c r="E88" s="157"/>
      <c r="F88" s="160"/>
      <c r="G88" s="4"/>
    </row>
    <row r="89" spans="1:7" s="1" customFormat="1" ht="15.75" x14ac:dyDescent="0.25">
      <c r="A89" s="312"/>
      <c r="B89" s="315" t="s">
        <v>5</v>
      </c>
      <c r="C89" s="313"/>
      <c r="D89" s="314"/>
      <c r="E89" s="314"/>
      <c r="F89" s="314"/>
      <c r="G89" s="4"/>
    </row>
    <row r="90" spans="1:7" s="1" customFormat="1" ht="15.75" x14ac:dyDescent="0.25">
      <c r="A90" s="308"/>
      <c r="B90" s="309"/>
      <c r="C90" s="310"/>
      <c r="D90" s="311"/>
      <c r="E90" s="311"/>
      <c r="F90" s="311"/>
      <c r="G90" s="4"/>
    </row>
    <row r="91" spans="1:7" s="1" customFormat="1" ht="15.75" x14ac:dyDescent="0.25">
      <c r="A91" s="89">
        <f>'Chart of Accounts'!A18</f>
        <v>5001</v>
      </c>
      <c r="B91" s="89" t="str">
        <f>'Chart of Accounts'!B18</f>
        <v>PayPal Fees</v>
      </c>
      <c r="C91" s="8"/>
      <c r="D91" s="156"/>
      <c r="E91" s="157"/>
      <c r="F91" s="160"/>
      <c r="G91" s="4"/>
    </row>
    <row r="92" spans="1:7" s="1" customFormat="1" x14ac:dyDescent="0.2">
      <c r="A92" s="77"/>
      <c r="B92" s="74" t="s">
        <v>8</v>
      </c>
      <c r="C92" s="22"/>
      <c r="D92" s="161"/>
      <c r="E92" s="162"/>
      <c r="F92" s="163">
        <f>F86</f>
        <v>-56.73</v>
      </c>
      <c r="G92" s="4"/>
    </row>
    <row r="93" spans="1:7" s="1" customFormat="1" ht="12.75" customHeight="1" x14ac:dyDescent="0.2">
      <c r="A93" s="189"/>
      <c r="B93" s="190"/>
      <c r="C93" s="183"/>
      <c r="D93" s="184"/>
      <c r="E93" s="188"/>
      <c r="F93" s="152">
        <f>E93-D93+F92</f>
        <v>-56.73</v>
      </c>
      <c r="G93" s="4"/>
    </row>
    <row r="94" spans="1:7" s="1" customFormat="1" ht="12.75" customHeight="1" x14ac:dyDescent="0.2">
      <c r="A94" s="189"/>
      <c r="B94" s="187"/>
      <c r="C94" s="183"/>
      <c r="D94" s="184"/>
      <c r="E94" s="188"/>
      <c r="F94" s="152">
        <f>E94-D94+F93</f>
        <v>-56.73</v>
      </c>
      <c r="G94" s="4"/>
    </row>
    <row r="95" spans="1:7" s="1" customFormat="1" x14ac:dyDescent="0.2">
      <c r="A95" s="189"/>
      <c r="B95" s="187"/>
      <c r="C95" s="183"/>
      <c r="D95" s="184"/>
      <c r="E95" s="185"/>
      <c r="F95" s="152">
        <f>E95-D95+F94</f>
        <v>-56.73</v>
      </c>
      <c r="G95" s="4"/>
    </row>
    <row r="96" spans="1:7" s="1" customFormat="1" x14ac:dyDescent="0.2">
      <c r="A96" s="189"/>
      <c r="B96" s="187"/>
      <c r="C96" s="183"/>
      <c r="D96" s="184"/>
      <c r="E96" s="185"/>
      <c r="F96" s="152">
        <f>E96-D96+F95</f>
        <v>-56.73</v>
      </c>
      <c r="G96" s="4"/>
    </row>
    <row r="97" spans="1:7" s="1" customFormat="1" x14ac:dyDescent="0.2">
      <c r="A97" s="36"/>
      <c r="B97" s="30" t="s">
        <v>9</v>
      </c>
      <c r="C97" s="31"/>
      <c r="D97" s="153">
        <f>SUM(D93:D96)</f>
        <v>0</v>
      </c>
      <c r="E97" s="154">
        <f>SUM(E93:E96)</f>
        <v>0</v>
      </c>
      <c r="F97" s="152"/>
      <c r="G97" s="4"/>
    </row>
    <row r="98" spans="1:7" s="1" customFormat="1" ht="15.75" x14ac:dyDescent="0.25">
      <c r="A98" s="75"/>
      <c r="B98" s="32"/>
      <c r="C98" s="26"/>
      <c r="D98" s="156"/>
      <c r="E98" s="157"/>
      <c r="F98" s="157"/>
      <c r="G98" s="4"/>
    </row>
    <row r="99" spans="1:7" s="1" customFormat="1" ht="15.75" x14ac:dyDescent="0.25">
      <c r="A99" s="75"/>
      <c r="B99" s="32"/>
      <c r="C99" s="26"/>
      <c r="D99" s="156"/>
      <c r="E99" s="157"/>
      <c r="F99" s="157"/>
      <c r="G99" s="4"/>
    </row>
    <row r="100" spans="1:7" ht="18" customHeight="1" x14ac:dyDescent="0.25">
      <c r="A100" s="89">
        <f>'Chart of Accounts'!A19</f>
        <v>5002</v>
      </c>
      <c r="B100" s="89" t="str">
        <f>'Chart of Accounts'!B19</f>
        <v>International Dues</v>
      </c>
      <c r="C100" s="8"/>
      <c r="D100" s="156"/>
      <c r="E100" s="157"/>
      <c r="F100" s="160"/>
    </row>
    <row r="101" spans="1:7" s="1" customFormat="1" ht="18" customHeight="1" x14ac:dyDescent="0.2">
      <c r="A101" s="77"/>
      <c r="B101" s="74" t="s">
        <v>8</v>
      </c>
      <c r="C101" s="22"/>
      <c r="D101" s="161"/>
      <c r="E101" s="162"/>
      <c r="F101" s="163">
        <f>F96</f>
        <v>-56.73</v>
      </c>
      <c r="G101" s="4"/>
    </row>
    <row r="102" spans="1:7" s="1" customFormat="1" ht="12.75" customHeight="1" x14ac:dyDescent="0.2">
      <c r="A102" s="189"/>
      <c r="B102" s="187"/>
      <c r="C102" s="183"/>
      <c r="D102" s="184"/>
      <c r="E102" s="188"/>
      <c r="F102" s="152">
        <f>E102-D102+F101</f>
        <v>-56.73</v>
      </c>
      <c r="G102" s="4"/>
    </row>
    <row r="103" spans="1:7" s="1" customFormat="1" ht="12.75" customHeight="1" x14ac:dyDescent="0.2">
      <c r="A103" s="189"/>
      <c r="B103" s="187"/>
      <c r="C103" s="183"/>
      <c r="D103" s="184"/>
      <c r="E103" s="188"/>
      <c r="F103" s="152">
        <f>E103-D103+F102</f>
        <v>-56.73</v>
      </c>
      <c r="G103" s="4"/>
    </row>
    <row r="104" spans="1:7" x14ac:dyDescent="0.2">
      <c r="A104" s="189"/>
      <c r="B104" s="187"/>
      <c r="C104" s="183"/>
      <c r="D104" s="184"/>
      <c r="E104" s="185"/>
      <c r="F104" s="152">
        <f>E104-D104+F103</f>
        <v>-56.73</v>
      </c>
    </row>
    <row r="105" spans="1:7" x14ac:dyDescent="0.2">
      <c r="A105" s="189"/>
      <c r="B105" s="187"/>
      <c r="C105" s="183"/>
      <c r="D105" s="184"/>
      <c r="E105" s="185"/>
      <c r="F105" s="152">
        <f>E105-D105+F104</f>
        <v>-56.73</v>
      </c>
    </row>
    <row r="106" spans="1:7" s="13" customFormat="1" x14ac:dyDescent="0.2">
      <c r="A106" s="36"/>
      <c r="B106" s="30" t="s">
        <v>9</v>
      </c>
      <c r="C106" s="31"/>
      <c r="D106" s="153">
        <f>SUM(D102:D105)</f>
        <v>0</v>
      </c>
      <c r="E106" s="154">
        <f>SUM(E102:E105)</f>
        <v>0</v>
      </c>
      <c r="F106" s="152"/>
      <c r="G106" s="3"/>
    </row>
    <row r="107" spans="1:7" s="34" customFormat="1" ht="15.75" x14ac:dyDescent="0.25">
      <c r="A107" s="75"/>
      <c r="B107" s="32"/>
      <c r="C107" s="26"/>
      <c r="D107" s="156"/>
      <c r="E107" s="157"/>
      <c r="F107" s="157"/>
      <c r="G107" s="33"/>
    </row>
    <row r="108" spans="1:7" s="34" customFormat="1" ht="15.75" x14ac:dyDescent="0.25">
      <c r="A108" s="75"/>
      <c r="B108" s="32"/>
      <c r="C108" s="26"/>
      <c r="D108" s="156"/>
      <c r="E108" s="157"/>
      <c r="F108" s="157"/>
      <c r="G108" s="33"/>
    </row>
    <row r="109" spans="1:7" s="34" customFormat="1" ht="15.75" x14ac:dyDescent="0.25">
      <c r="A109" s="89">
        <f>'Chart of Accounts'!A20</f>
        <v>5003</v>
      </c>
      <c r="B109" s="89" t="str">
        <f>'Chart of Accounts'!B20</f>
        <v>Web Site</v>
      </c>
      <c r="C109" s="8"/>
      <c r="D109" s="156"/>
      <c r="E109" s="157"/>
      <c r="F109" s="160"/>
      <c r="G109" s="33"/>
    </row>
    <row r="110" spans="1:7" s="34" customFormat="1" x14ac:dyDescent="0.2">
      <c r="A110" s="77"/>
      <c r="B110" s="74" t="s">
        <v>8</v>
      </c>
      <c r="C110" s="22"/>
      <c r="D110" s="161"/>
      <c r="E110" s="162"/>
      <c r="F110" s="163">
        <f>F105</f>
        <v>-56.73</v>
      </c>
      <c r="G110" s="33"/>
    </row>
    <row r="111" spans="1:7" s="34" customFormat="1" x14ac:dyDescent="0.2">
      <c r="A111" s="189"/>
      <c r="B111" s="187"/>
      <c r="C111" s="183"/>
      <c r="D111" s="184"/>
      <c r="E111" s="188"/>
      <c r="F111" s="152">
        <f>E111-D111+F110</f>
        <v>-56.73</v>
      </c>
      <c r="G111" s="33"/>
    </row>
    <row r="112" spans="1:7" s="34" customFormat="1" x14ac:dyDescent="0.2">
      <c r="A112" s="189"/>
      <c r="B112" s="187"/>
      <c r="C112" s="183"/>
      <c r="D112" s="184"/>
      <c r="E112" s="188"/>
      <c r="F112" s="152">
        <f>E112-D112+F111</f>
        <v>-56.73</v>
      </c>
      <c r="G112" s="33"/>
    </row>
    <row r="113" spans="1:7" s="34" customFormat="1" x14ac:dyDescent="0.2">
      <c r="A113" s="189"/>
      <c r="B113" s="187"/>
      <c r="C113" s="183"/>
      <c r="D113" s="184"/>
      <c r="E113" s="185"/>
      <c r="F113" s="152">
        <f>E113-D113+F112</f>
        <v>-56.73</v>
      </c>
      <c r="G113" s="33"/>
    </row>
    <row r="114" spans="1:7" s="34" customFormat="1" x14ac:dyDescent="0.2">
      <c r="A114" s="189"/>
      <c r="B114" s="187"/>
      <c r="C114" s="183"/>
      <c r="D114" s="184"/>
      <c r="E114" s="185"/>
      <c r="F114" s="152">
        <f>E114-D114+F113</f>
        <v>-56.73</v>
      </c>
      <c r="G114" s="33"/>
    </row>
    <row r="115" spans="1:7" s="34" customFormat="1" x14ac:dyDescent="0.2">
      <c r="A115" s="36"/>
      <c r="B115" s="30" t="s">
        <v>9</v>
      </c>
      <c r="C115" s="31"/>
      <c r="D115" s="153">
        <f>SUM(D111:D114)</f>
        <v>0</v>
      </c>
      <c r="E115" s="154">
        <f>SUM(E111:E114)</f>
        <v>0</v>
      </c>
      <c r="F115" s="152"/>
      <c r="G115" s="33"/>
    </row>
    <row r="116" spans="1:7" s="34" customFormat="1" ht="15.75" x14ac:dyDescent="0.25">
      <c r="A116" s="75"/>
      <c r="B116" s="32"/>
      <c r="C116" s="26"/>
      <c r="D116" s="156"/>
      <c r="E116" s="157"/>
      <c r="F116" s="157"/>
      <c r="G116" s="33"/>
    </row>
    <row r="117" spans="1:7" s="34" customFormat="1" ht="15.75" x14ac:dyDescent="0.25">
      <c r="A117" s="75"/>
      <c r="B117" s="32"/>
      <c r="C117" s="26"/>
      <c r="D117" s="156"/>
      <c r="E117" s="157"/>
      <c r="F117" s="157"/>
      <c r="G117" s="33"/>
    </row>
    <row r="118" spans="1:7" s="34" customFormat="1" ht="15.75" x14ac:dyDescent="0.25">
      <c r="A118" s="89">
        <f>'Chart of Accounts'!A21</f>
        <v>5004</v>
      </c>
      <c r="B118" s="89" t="str">
        <f>'Chart of Accounts'!B21</f>
        <v>P.O. Box</v>
      </c>
      <c r="C118" s="8"/>
      <c r="D118" s="156"/>
      <c r="E118" s="157"/>
      <c r="F118" s="160"/>
      <c r="G118" s="33"/>
    </row>
    <row r="119" spans="1:7" s="34" customFormat="1" ht="15.75" x14ac:dyDescent="0.25">
      <c r="A119" s="89"/>
      <c r="B119" s="88" t="s">
        <v>8</v>
      </c>
      <c r="C119" s="22"/>
      <c r="D119" s="161"/>
      <c r="E119" s="162"/>
      <c r="F119" s="163">
        <f>F114</f>
        <v>-56.73</v>
      </c>
      <c r="G119" s="33"/>
    </row>
    <row r="120" spans="1:7" s="34" customFormat="1" x14ac:dyDescent="0.2">
      <c r="A120" s="189"/>
      <c r="B120" s="187"/>
      <c r="C120" s="183"/>
      <c r="D120" s="184"/>
      <c r="E120" s="188"/>
      <c r="F120" s="152">
        <f>E120-D120+F119</f>
        <v>-56.73</v>
      </c>
      <c r="G120" s="33"/>
    </row>
    <row r="121" spans="1:7" s="34" customFormat="1" x14ac:dyDescent="0.2">
      <c r="A121" s="189"/>
      <c r="B121" s="187"/>
      <c r="C121" s="183"/>
      <c r="D121" s="184"/>
      <c r="E121" s="188"/>
      <c r="F121" s="152">
        <f>E121-D121+F120</f>
        <v>-56.73</v>
      </c>
      <c r="G121" s="33"/>
    </row>
    <row r="122" spans="1:7" s="34" customFormat="1" x14ac:dyDescent="0.2">
      <c r="A122" s="189"/>
      <c r="B122" s="187"/>
      <c r="C122" s="183"/>
      <c r="D122" s="184"/>
      <c r="E122" s="185"/>
      <c r="F122" s="152">
        <f>E122-D122+F121</f>
        <v>-56.73</v>
      </c>
      <c r="G122" s="33"/>
    </row>
    <row r="123" spans="1:7" s="34" customFormat="1" x14ac:dyDescent="0.2">
      <c r="A123" s="189"/>
      <c r="B123" s="187"/>
      <c r="C123" s="183"/>
      <c r="D123" s="184"/>
      <c r="E123" s="185"/>
      <c r="F123" s="152">
        <f>E123-D123+F122</f>
        <v>-56.73</v>
      </c>
      <c r="G123" s="33"/>
    </row>
    <row r="124" spans="1:7" s="34" customFormat="1" x14ac:dyDescent="0.2">
      <c r="A124" s="36"/>
      <c r="B124" s="30" t="s">
        <v>9</v>
      </c>
      <c r="C124" s="31"/>
      <c r="D124" s="153">
        <f>SUM(D120:D123)</f>
        <v>0</v>
      </c>
      <c r="E124" s="154">
        <f>SUM(E120:E123)</f>
        <v>0</v>
      </c>
      <c r="F124" s="152"/>
      <c r="G124" s="33"/>
    </row>
    <row r="125" spans="1:7" s="34" customFormat="1" ht="15.75" x14ac:dyDescent="0.25">
      <c r="A125" s="75"/>
      <c r="B125" s="32"/>
      <c r="C125" s="26"/>
      <c r="D125" s="156"/>
      <c r="E125" s="157"/>
      <c r="F125" s="157"/>
      <c r="G125" s="33"/>
    </row>
    <row r="126" spans="1:7" s="34" customFormat="1" ht="15.75" x14ac:dyDescent="0.25">
      <c r="A126" s="75"/>
      <c r="B126" s="32"/>
      <c r="C126" s="26"/>
      <c r="D126" s="156"/>
      <c r="E126" s="157"/>
      <c r="F126" s="157"/>
      <c r="G126" s="33"/>
    </row>
    <row r="127" spans="1:7" s="34" customFormat="1" ht="15.75" x14ac:dyDescent="0.25">
      <c r="A127" s="89">
        <f>'Chart of Accounts'!A22</f>
        <v>5005</v>
      </c>
      <c r="B127" s="89" t="str">
        <f>'Chart of Accounts'!B22</f>
        <v>Charitable Giving</v>
      </c>
      <c r="C127" s="8"/>
      <c r="D127" s="156"/>
      <c r="E127" s="157"/>
      <c r="F127" s="160"/>
      <c r="G127" s="33"/>
    </row>
    <row r="128" spans="1:7" s="34" customFormat="1" x14ac:dyDescent="0.2">
      <c r="A128" s="77"/>
      <c r="B128" s="74" t="s">
        <v>8</v>
      </c>
      <c r="C128" s="22"/>
      <c r="D128" s="161"/>
      <c r="E128" s="162"/>
      <c r="F128" s="163">
        <f>F123</f>
        <v>-56.73</v>
      </c>
      <c r="G128" s="33"/>
    </row>
    <row r="129" spans="1:7" s="34" customFormat="1" x14ac:dyDescent="0.2">
      <c r="A129" s="189"/>
      <c r="B129" s="187"/>
      <c r="C129" s="183"/>
      <c r="D129" s="184"/>
      <c r="E129" s="188"/>
      <c r="F129" s="152">
        <f>E129-D129+F128</f>
        <v>-56.73</v>
      </c>
      <c r="G129" s="33"/>
    </row>
    <row r="130" spans="1:7" s="34" customFormat="1" x14ac:dyDescent="0.2">
      <c r="A130" s="189"/>
      <c r="B130" s="187"/>
      <c r="C130" s="183"/>
      <c r="D130" s="184"/>
      <c r="E130" s="188"/>
      <c r="F130" s="152">
        <f>E130-D130+F129</f>
        <v>-56.73</v>
      </c>
      <c r="G130" s="33"/>
    </row>
    <row r="131" spans="1:7" s="34" customFormat="1" x14ac:dyDescent="0.2">
      <c r="A131" s="189"/>
      <c r="B131" s="187"/>
      <c r="C131" s="183"/>
      <c r="D131" s="184"/>
      <c r="E131" s="185"/>
      <c r="F131" s="152">
        <f>E131-D131+F130</f>
        <v>-56.73</v>
      </c>
      <c r="G131" s="33"/>
    </row>
    <row r="132" spans="1:7" s="34" customFormat="1" x14ac:dyDescent="0.2">
      <c r="A132" s="189"/>
      <c r="B132" s="187"/>
      <c r="C132" s="183"/>
      <c r="D132" s="184"/>
      <c r="E132" s="185"/>
      <c r="F132" s="152">
        <f>E132-D132+F131</f>
        <v>-56.73</v>
      </c>
      <c r="G132" s="33"/>
    </row>
    <row r="133" spans="1:7" s="34" customFormat="1" x14ac:dyDescent="0.2">
      <c r="A133" s="36"/>
      <c r="B133" s="30" t="s">
        <v>9</v>
      </c>
      <c r="C133" s="31"/>
      <c r="D133" s="153">
        <f>SUM(D129:D132)</f>
        <v>0</v>
      </c>
      <c r="E133" s="154">
        <f>SUM(E129:E132)</f>
        <v>0</v>
      </c>
      <c r="F133" s="152"/>
      <c r="G133" s="33"/>
    </row>
    <row r="134" spans="1:7" s="34" customFormat="1" ht="15.75" x14ac:dyDescent="0.25">
      <c r="A134" s="75"/>
      <c r="B134" s="32"/>
      <c r="C134" s="26"/>
      <c r="D134" s="156"/>
      <c r="E134" s="157"/>
      <c r="F134" s="157"/>
      <c r="G134" s="33"/>
    </row>
    <row r="135" spans="1:7" s="34" customFormat="1" ht="15.75" x14ac:dyDescent="0.25">
      <c r="A135" s="75"/>
      <c r="B135" s="32"/>
      <c r="C135" s="26"/>
      <c r="D135" s="156"/>
      <c r="E135" s="157"/>
      <c r="F135" s="157"/>
      <c r="G135" s="33"/>
    </row>
    <row r="136" spans="1:7" s="34" customFormat="1" ht="15.75" x14ac:dyDescent="0.25">
      <c r="A136" s="89">
        <f>'Chart of Accounts'!A23</f>
        <v>5006</v>
      </c>
      <c r="B136" s="89" t="str">
        <f>'Chart of Accounts'!B23</f>
        <v>Run Expenses</v>
      </c>
      <c r="C136" s="8"/>
      <c r="D136" s="156"/>
      <c r="E136" s="157"/>
      <c r="F136" s="160"/>
      <c r="G136" s="33"/>
    </row>
    <row r="137" spans="1:7" s="34" customFormat="1" x14ac:dyDescent="0.2">
      <c r="A137" s="77"/>
      <c r="B137" s="74" t="s">
        <v>8</v>
      </c>
      <c r="C137" s="22"/>
      <c r="D137" s="161"/>
      <c r="E137" s="162"/>
      <c r="F137" s="163">
        <f>F132</f>
        <v>-56.73</v>
      </c>
      <c r="G137" s="33"/>
    </row>
    <row r="138" spans="1:7" s="34" customFormat="1" x14ac:dyDescent="0.2">
      <c r="A138" s="189"/>
      <c r="B138" s="187"/>
      <c r="C138" s="183"/>
      <c r="D138" s="184"/>
      <c r="E138" s="188"/>
      <c r="F138" s="152">
        <f>E138-D138+F137</f>
        <v>-56.73</v>
      </c>
      <c r="G138" s="33"/>
    </row>
    <row r="139" spans="1:7" s="34" customFormat="1" x14ac:dyDescent="0.2">
      <c r="A139" s="189"/>
      <c r="B139" s="187"/>
      <c r="C139" s="183"/>
      <c r="D139" s="184"/>
      <c r="E139" s="188"/>
      <c r="F139" s="152">
        <f>E139-D139+F138</f>
        <v>-56.73</v>
      </c>
      <c r="G139" s="33"/>
    </row>
    <row r="140" spans="1:7" s="34" customFormat="1" x14ac:dyDescent="0.2">
      <c r="A140" s="189"/>
      <c r="B140" s="187"/>
      <c r="C140" s="183"/>
      <c r="D140" s="184"/>
      <c r="E140" s="185"/>
      <c r="F140" s="152">
        <f>E140-D140+F139</f>
        <v>-56.73</v>
      </c>
      <c r="G140" s="33"/>
    </row>
    <row r="141" spans="1:7" s="34" customFormat="1" x14ac:dyDescent="0.2">
      <c r="A141" s="189"/>
      <c r="B141" s="187"/>
      <c r="C141" s="183"/>
      <c r="D141" s="184"/>
      <c r="E141" s="185"/>
      <c r="F141" s="152">
        <f>E141-D141+F140</f>
        <v>-56.73</v>
      </c>
      <c r="G141" s="33"/>
    </row>
    <row r="142" spans="1:7" s="34" customFormat="1" x14ac:dyDescent="0.2">
      <c r="A142" s="36"/>
      <c r="B142" s="30" t="s">
        <v>9</v>
      </c>
      <c r="C142" s="31"/>
      <c r="D142" s="153">
        <f>SUM(D138:D141)</f>
        <v>0</v>
      </c>
      <c r="E142" s="154">
        <f>SUM(E138:E141)</f>
        <v>0</v>
      </c>
      <c r="F142" s="152"/>
      <c r="G142" s="33"/>
    </row>
    <row r="143" spans="1:7" s="34" customFormat="1" ht="15.75" x14ac:dyDescent="0.25">
      <c r="A143" s="75"/>
      <c r="B143" s="32"/>
      <c r="C143" s="26"/>
      <c r="D143" s="156"/>
      <c r="E143" s="157"/>
      <c r="F143" s="157"/>
      <c r="G143" s="33"/>
    </row>
    <row r="144" spans="1:7" s="34" customFormat="1" ht="15.75" x14ac:dyDescent="0.25">
      <c r="A144" s="75"/>
      <c r="B144" s="32"/>
      <c r="C144" s="26"/>
      <c r="D144" s="156"/>
      <c r="E144" s="157"/>
      <c r="F144" s="157"/>
      <c r="G144" s="33"/>
    </row>
    <row r="145" spans="1:7" s="34" customFormat="1" ht="15.75" x14ac:dyDescent="0.25">
      <c r="A145" s="89">
        <f>'Chart of Accounts'!A24</f>
        <v>5007</v>
      </c>
      <c r="B145" s="89" t="str">
        <f>'Chart of Accounts'!B24</f>
        <v>Shane Smith</v>
      </c>
      <c r="C145" s="8"/>
      <c r="D145" s="156"/>
      <c r="E145" s="157"/>
      <c r="F145" s="160"/>
      <c r="G145" s="33"/>
    </row>
    <row r="146" spans="1:7" s="34" customFormat="1" x14ac:dyDescent="0.2">
      <c r="A146" s="77"/>
      <c r="B146" s="74" t="s">
        <v>8</v>
      </c>
      <c r="C146" s="22"/>
      <c r="D146" s="161"/>
      <c r="E146" s="162"/>
      <c r="F146" s="163">
        <f>F141</f>
        <v>-56.73</v>
      </c>
      <c r="G146" s="33"/>
    </row>
    <row r="147" spans="1:7" s="34" customFormat="1" x14ac:dyDescent="0.2">
      <c r="A147" s="189"/>
      <c r="B147" s="187"/>
      <c r="C147" s="183"/>
      <c r="D147" s="184"/>
      <c r="E147" s="188"/>
      <c r="F147" s="152">
        <f>E147-D147+F146</f>
        <v>-56.73</v>
      </c>
      <c r="G147" s="33"/>
    </row>
    <row r="148" spans="1:7" s="34" customFormat="1" x14ac:dyDescent="0.2">
      <c r="A148" s="189"/>
      <c r="B148" s="187"/>
      <c r="C148" s="183"/>
      <c r="D148" s="184"/>
      <c r="E148" s="188"/>
      <c r="F148" s="152">
        <f>E148-D148+F147</f>
        <v>-56.73</v>
      </c>
      <c r="G148" s="33"/>
    </row>
    <row r="149" spans="1:7" s="34" customFormat="1" x14ac:dyDescent="0.2">
      <c r="A149" s="189"/>
      <c r="B149" s="187"/>
      <c r="C149" s="183"/>
      <c r="D149" s="184"/>
      <c r="E149" s="185"/>
      <c r="F149" s="152">
        <f>E149-D149+F148</f>
        <v>-56.73</v>
      </c>
      <c r="G149" s="33"/>
    </row>
    <row r="150" spans="1:7" s="34" customFormat="1" x14ac:dyDescent="0.2">
      <c r="A150" s="189"/>
      <c r="B150" s="187"/>
      <c r="C150" s="183"/>
      <c r="D150" s="184"/>
      <c r="E150" s="185"/>
      <c r="F150" s="152">
        <f>E150-D150+F149</f>
        <v>-56.73</v>
      </c>
      <c r="G150" s="33"/>
    </row>
    <row r="151" spans="1:7" s="34" customFormat="1" x14ac:dyDescent="0.2">
      <c r="A151" s="36"/>
      <c r="B151" s="30" t="s">
        <v>9</v>
      </c>
      <c r="C151" s="31"/>
      <c r="D151" s="153">
        <f>SUM(D147:D150)</f>
        <v>0</v>
      </c>
      <c r="E151" s="154">
        <f>SUM(E147:E150)</f>
        <v>0</v>
      </c>
      <c r="F151" s="152"/>
      <c r="G151" s="33"/>
    </row>
    <row r="152" spans="1:7" s="34" customFormat="1" ht="15.75" x14ac:dyDescent="0.25">
      <c r="A152" s="75"/>
      <c r="B152" s="32"/>
      <c r="C152" s="26"/>
      <c r="D152" s="156"/>
      <c r="E152" s="157"/>
      <c r="F152" s="157"/>
      <c r="G152" s="33"/>
    </row>
    <row r="153" spans="1:7" s="34" customFormat="1" ht="15.75" x14ac:dyDescent="0.25">
      <c r="A153" s="75"/>
      <c r="B153" s="32"/>
      <c r="C153" s="26"/>
      <c r="D153" s="156"/>
      <c r="E153" s="157"/>
      <c r="F153" s="157"/>
      <c r="G153" s="33"/>
    </row>
    <row r="154" spans="1:7" s="34" customFormat="1" ht="15.75" x14ac:dyDescent="0.25">
      <c r="A154" s="89">
        <f>'Chart of Accounts'!A25</f>
        <v>5008</v>
      </c>
      <c r="B154" s="89" t="str">
        <f>'Chart of Accounts'!B25</f>
        <v>Chapter Party</v>
      </c>
      <c r="C154" s="8"/>
      <c r="D154" s="156"/>
      <c r="E154" s="157"/>
      <c r="F154" s="160"/>
      <c r="G154" s="33"/>
    </row>
    <row r="155" spans="1:7" s="34" customFormat="1" x14ac:dyDescent="0.2">
      <c r="A155" s="77"/>
      <c r="B155" s="74" t="s">
        <v>8</v>
      </c>
      <c r="C155" s="22"/>
      <c r="D155" s="161"/>
      <c r="E155" s="162"/>
      <c r="F155" s="163">
        <f>F150</f>
        <v>-56.73</v>
      </c>
      <c r="G155" s="33"/>
    </row>
    <row r="156" spans="1:7" s="34" customFormat="1" x14ac:dyDescent="0.2">
      <c r="A156" s="189"/>
      <c r="B156" s="187"/>
      <c r="C156" s="183"/>
      <c r="D156" s="184"/>
      <c r="E156" s="188"/>
      <c r="F156" s="152">
        <f>E156-D156+F155</f>
        <v>-56.73</v>
      </c>
      <c r="G156" s="33"/>
    </row>
    <row r="157" spans="1:7" s="34" customFormat="1" x14ac:dyDescent="0.2">
      <c r="A157" s="189"/>
      <c r="B157" s="187"/>
      <c r="C157" s="183"/>
      <c r="D157" s="184"/>
      <c r="E157" s="188"/>
      <c r="F157" s="152">
        <f>E157-D157+F156</f>
        <v>-56.73</v>
      </c>
      <c r="G157" s="33"/>
    </row>
    <row r="158" spans="1:7" s="34" customFormat="1" x14ac:dyDescent="0.2">
      <c r="A158" s="189"/>
      <c r="B158" s="187"/>
      <c r="C158" s="183"/>
      <c r="D158" s="184"/>
      <c r="E158" s="185"/>
      <c r="F158" s="152">
        <f>E158-D158+F157</f>
        <v>-56.73</v>
      </c>
      <c r="G158" s="33"/>
    </row>
    <row r="159" spans="1:7" s="34" customFormat="1" x14ac:dyDescent="0.2">
      <c r="A159" s="189"/>
      <c r="B159" s="187"/>
      <c r="C159" s="183"/>
      <c r="D159" s="184"/>
      <c r="E159" s="185"/>
      <c r="F159" s="152">
        <f>E159-D159+F158</f>
        <v>-56.73</v>
      </c>
      <c r="G159" s="33"/>
    </row>
    <row r="160" spans="1:7" s="34" customFormat="1" x14ac:dyDescent="0.2">
      <c r="A160" s="36"/>
      <c r="B160" s="30" t="s">
        <v>9</v>
      </c>
      <c r="C160" s="31"/>
      <c r="D160" s="153">
        <f>SUM(D156:D159)</f>
        <v>0</v>
      </c>
      <c r="E160" s="154">
        <f>SUM(E156:E159)</f>
        <v>0</v>
      </c>
      <c r="F160" s="152"/>
      <c r="G160" s="33"/>
    </row>
    <row r="161" spans="1:7" s="34" customFormat="1" ht="15.75" x14ac:dyDescent="0.25">
      <c r="A161" s="75"/>
      <c r="B161" s="32"/>
      <c r="C161" s="26"/>
      <c r="D161" s="156"/>
      <c r="E161" s="157"/>
      <c r="F161" s="157"/>
      <c r="G161" s="33"/>
    </row>
    <row r="162" spans="1:7" s="34" customFormat="1" ht="15.75" x14ac:dyDescent="0.25">
      <c r="A162" s="75"/>
      <c r="B162" s="32"/>
      <c r="C162" s="26"/>
      <c r="D162" s="156"/>
      <c r="E162" s="157"/>
      <c r="F162" s="157"/>
      <c r="G162" s="33"/>
    </row>
    <row r="163" spans="1:7" s="34" customFormat="1" ht="15.75" x14ac:dyDescent="0.25">
      <c r="A163" s="89">
        <f>'Chart of Accounts'!A26</f>
        <v>5009</v>
      </c>
      <c r="B163" s="89" t="str">
        <f>'Chart of Accounts'!B26</f>
        <v>NY State Party</v>
      </c>
      <c r="C163" s="8"/>
      <c r="D163" s="156"/>
      <c r="E163" s="157"/>
      <c r="F163" s="160"/>
      <c r="G163" s="33"/>
    </row>
    <row r="164" spans="1:7" s="34" customFormat="1" x14ac:dyDescent="0.2">
      <c r="A164" s="77"/>
      <c r="B164" s="74" t="s">
        <v>8</v>
      </c>
      <c r="C164" s="22"/>
      <c r="D164" s="161"/>
      <c r="E164" s="162"/>
      <c r="F164" s="163">
        <f>F159</f>
        <v>-56.73</v>
      </c>
      <c r="G164" s="33"/>
    </row>
    <row r="165" spans="1:7" s="34" customFormat="1" x14ac:dyDescent="0.2">
      <c r="A165" s="189"/>
      <c r="B165" s="187"/>
      <c r="C165" s="183"/>
      <c r="D165" s="184"/>
      <c r="E165" s="188"/>
      <c r="F165" s="152">
        <f>E165-D165+F164</f>
        <v>-56.73</v>
      </c>
      <c r="G165" s="33"/>
    </row>
    <row r="166" spans="1:7" s="34" customFormat="1" x14ac:dyDescent="0.2">
      <c r="A166" s="189"/>
      <c r="B166" s="187"/>
      <c r="C166" s="183"/>
      <c r="D166" s="184"/>
      <c r="E166" s="188"/>
      <c r="F166" s="152">
        <f>E166-D166+F165</f>
        <v>-56.73</v>
      </c>
      <c r="G166" s="33"/>
    </row>
    <row r="167" spans="1:7" s="34" customFormat="1" x14ac:dyDescent="0.2">
      <c r="A167" s="189"/>
      <c r="B167" s="187"/>
      <c r="C167" s="183"/>
      <c r="D167" s="184"/>
      <c r="E167" s="185"/>
      <c r="F167" s="152">
        <f>E167-D167+F166</f>
        <v>-56.73</v>
      </c>
      <c r="G167" s="33"/>
    </row>
    <row r="168" spans="1:7" s="34" customFormat="1" x14ac:dyDescent="0.2">
      <c r="A168" s="189"/>
      <c r="B168" s="187"/>
      <c r="C168" s="183"/>
      <c r="D168" s="184"/>
      <c r="E168" s="185"/>
      <c r="F168" s="152">
        <f>E168-D168+F167</f>
        <v>-56.73</v>
      </c>
      <c r="G168" s="33"/>
    </row>
    <row r="169" spans="1:7" s="34" customFormat="1" x14ac:dyDescent="0.2">
      <c r="A169" s="36"/>
      <c r="B169" s="30" t="s">
        <v>9</v>
      </c>
      <c r="C169" s="31"/>
      <c r="D169" s="153">
        <f>SUM(D165:D168)</f>
        <v>0</v>
      </c>
      <c r="E169" s="154">
        <f>SUM(E165:E168)</f>
        <v>0</v>
      </c>
      <c r="F169" s="152"/>
      <c r="G169" s="33"/>
    </row>
    <row r="170" spans="1:7" s="34" customFormat="1" ht="15.75" x14ac:dyDescent="0.25">
      <c r="A170" s="75"/>
      <c r="B170" s="32"/>
      <c r="C170" s="26"/>
      <c r="D170" s="156"/>
      <c r="E170" s="157"/>
      <c r="F170" s="157"/>
      <c r="G170" s="33"/>
    </row>
    <row r="171" spans="1:7" s="34" customFormat="1" ht="15.75" x14ac:dyDescent="0.25">
      <c r="A171" s="75"/>
      <c r="B171" s="32"/>
      <c r="C171" s="26"/>
      <c r="D171" s="156"/>
      <c r="E171" s="157"/>
      <c r="F171" s="157"/>
      <c r="G171" s="33"/>
    </row>
    <row r="172" spans="1:7" s="34" customFormat="1" ht="15.75" hidden="1" x14ac:dyDescent="0.25">
      <c r="A172" s="86">
        <f>'Chart of Accounts'!A28</f>
        <v>5010</v>
      </c>
      <c r="B172" s="86" t="str">
        <f>'Chart of Accounts'!B28</f>
        <v>Expense 10</v>
      </c>
      <c r="C172" s="8"/>
      <c r="D172" s="156"/>
      <c r="E172" s="157"/>
      <c r="F172" s="160"/>
      <c r="G172" s="33"/>
    </row>
    <row r="173" spans="1:7" s="34" customFormat="1" hidden="1" x14ac:dyDescent="0.2">
      <c r="A173" s="76"/>
      <c r="B173" s="74" t="s">
        <v>8</v>
      </c>
      <c r="C173" s="22"/>
      <c r="D173" s="161"/>
      <c r="E173" s="162"/>
      <c r="F173" s="163">
        <f>F168</f>
        <v>-56.73</v>
      </c>
      <c r="G173" s="33"/>
    </row>
    <row r="174" spans="1:7" s="34" customFormat="1" hidden="1" x14ac:dyDescent="0.2">
      <c r="A174" s="191"/>
      <c r="B174" s="187"/>
      <c r="C174" s="183"/>
      <c r="D174" s="184"/>
      <c r="E174" s="188"/>
      <c r="F174" s="152">
        <f>E174-D174+F173</f>
        <v>-56.73</v>
      </c>
      <c r="G174" s="33"/>
    </row>
    <row r="175" spans="1:7" s="34" customFormat="1" hidden="1" x14ac:dyDescent="0.2">
      <c r="A175" s="191"/>
      <c r="B175" s="187"/>
      <c r="C175" s="183"/>
      <c r="D175" s="184"/>
      <c r="E175" s="188"/>
      <c r="F175" s="152">
        <f>E175-D175+F174</f>
        <v>-56.73</v>
      </c>
      <c r="G175" s="33"/>
    </row>
    <row r="176" spans="1:7" s="34" customFormat="1" hidden="1" x14ac:dyDescent="0.2">
      <c r="A176" s="191"/>
      <c r="B176" s="187"/>
      <c r="C176" s="183"/>
      <c r="D176" s="184"/>
      <c r="E176" s="185"/>
      <c r="F176" s="152">
        <f>E176-D176+F175</f>
        <v>-56.73</v>
      </c>
      <c r="G176" s="33"/>
    </row>
    <row r="177" spans="1:7" s="34" customFormat="1" hidden="1" x14ac:dyDescent="0.2">
      <c r="A177" s="191"/>
      <c r="B177" s="187"/>
      <c r="C177" s="183"/>
      <c r="D177" s="184"/>
      <c r="E177" s="185"/>
      <c r="F177" s="152">
        <f>E177-D177+F176</f>
        <v>-56.73</v>
      </c>
      <c r="G177" s="33"/>
    </row>
    <row r="178" spans="1:7" s="34" customFormat="1" hidden="1" x14ac:dyDescent="0.2">
      <c r="A178" s="94"/>
      <c r="B178" s="30" t="s">
        <v>9</v>
      </c>
      <c r="C178" s="31"/>
      <c r="D178" s="153">
        <f>SUM(D174:D177)</f>
        <v>0</v>
      </c>
      <c r="E178" s="154">
        <f>SUM(E174:E177)</f>
        <v>0</v>
      </c>
      <c r="F178" s="152"/>
      <c r="G178" s="33"/>
    </row>
    <row r="179" spans="1:7" s="34" customFormat="1" ht="15.75" hidden="1" x14ac:dyDescent="0.25">
      <c r="A179" s="75"/>
      <c r="B179" s="32"/>
      <c r="C179" s="26"/>
      <c r="D179" s="156"/>
      <c r="E179" s="157"/>
      <c r="F179" s="157"/>
      <c r="G179" s="33"/>
    </row>
    <row r="180" spans="1:7" s="34" customFormat="1" ht="15.75" hidden="1" x14ac:dyDescent="0.25">
      <c r="A180" s="75"/>
      <c r="B180" s="32"/>
      <c r="C180" s="26"/>
      <c r="D180" s="156"/>
      <c r="E180" s="157"/>
      <c r="F180" s="157"/>
      <c r="G180" s="33"/>
    </row>
    <row r="181" spans="1:7" s="34" customFormat="1" ht="15.75" hidden="1" x14ac:dyDescent="0.25">
      <c r="A181" s="86">
        <f>'Chart of Accounts'!A29</f>
        <v>5011</v>
      </c>
      <c r="B181" s="86" t="str">
        <f>'Chart of Accounts'!B29</f>
        <v>Expense 11</v>
      </c>
      <c r="C181" s="8"/>
      <c r="D181" s="156"/>
      <c r="E181" s="157"/>
      <c r="F181" s="160"/>
      <c r="G181" s="33"/>
    </row>
    <row r="182" spans="1:7" s="34" customFormat="1" hidden="1" x14ac:dyDescent="0.2">
      <c r="A182" s="76"/>
      <c r="B182" s="74" t="s">
        <v>8</v>
      </c>
      <c r="C182" s="22"/>
      <c r="D182" s="161"/>
      <c r="E182" s="162"/>
      <c r="F182" s="163">
        <f>F177</f>
        <v>-56.73</v>
      </c>
      <c r="G182" s="33"/>
    </row>
    <row r="183" spans="1:7" s="34" customFormat="1" hidden="1" x14ac:dyDescent="0.2">
      <c r="A183" s="191"/>
      <c r="B183" s="187"/>
      <c r="C183" s="183"/>
      <c r="D183" s="184"/>
      <c r="E183" s="188"/>
      <c r="F183" s="152">
        <f>E183-D183+F182</f>
        <v>-56.73</v>
      </c>
      <c r="G183" s="33"/>
    </row>
    <row r="184" spans="1:7" s="34" customFormat="1" hidden="1" x14ac:dyDescent="0.2">
      <c r="A184" s="191"/>
      <c r="B184" s="187"/>
      <c r="C184" s="183"/>
      <c r="D184" s="184"/>
      <c r="E184" s="188"/>
      <c r="F184" s="152">
        <f>E184-D184+F183</f>
        <v>-56.73</v>
      </c>
      <c r="G184" s="33"/>
    </row>
    <row r="185" spans="1:7" s="34" customFormat="1" hidden="1" x14ac:dyDescent="0.2">
      <c r="A185" s="191"/>
      <c r="B185" s="187"/>
      <c r="C185" s="183"/>
      <c r="D185" s="184"/>
      <c r="E185" s="185"/>
      <c r="F185" s="152">
        <f>E185-D185+F184</f>
        <v>-56.73</v>
      </c>
      <c r="G185" s="33"/>
    </row>
    <row r="186" spans="1:7" s="34" customFormat="1" hidden="1" x14ac:dyDescent="0.2">
      <c r="A186" s="191"/>
      <c r="B186" s="187"/>
      <c r="C186" s="183"/>
      <c r="D186" s="184"/>
      <c r="E186" s="185"/>
      <c r="F186" s="152">
        <f>E186-D186+F185</f>
        <v>-56.73</v>
      </c>
      <c r="G186" s="33"/>
    </row>
    <row r="187" spans="1:7" s="34" customFormat="1" hidden="1" x14ac:dyDescent="0.2">
      <c r="A187" s="94"/>
      <c r="B187" s="30" t="s">
        <v>9</v>
      </c>
      <c r="C187" s="31"/>
      <c r="D187" s="153">
        <f>SUM(D183:D186)</f>
        <v>0</v>
      </c>
      <c r="E187" s="154">
        <f>SUM(E183:E186)</f>
        <v>0</v>
      </c>
      <c r="F187" s="152"/>
      <c r="G187" s="33"/>
    </row>
    <row r="188" spans="1:7" s="34" customFormat="1" ht="15.75" hidden="1" x14ac:dyDescent="0.25">
      <c r="A188" s="75"/>
      <c r="B188" s="32"/>
      <c r="C188" s="26"/>
      <c r="D188" s="156"/>
      <c r="E188" s="157"/>
      <c r="F188" s="157"/>
      <c r="G188" s="33"/>
    </row>
    <row r="189" spans="1:7" s="34" customFormat="1" ht="15.75" hidden="1" x14ac:dyDescent="0.25">
      <c r="A189" s="75"/>
      <c r="B189" s="32"/>
      <c r="C189" s="26"/>
      <c r="D189" s="156"/>
      <c r="E189" s="157"/>
      <c r="F189" s="157"/>
      <c r="G189" s="33"/>
    </row>
    <row r="190" spans="1:7" s="34" customFormat="1" ht="15.75" hidden="1" x14ac:dyDescent="0.25">
      <c r="A190" s="86">
        <f>'Chart of Accounts'!A30</f>
        <v>5012</v>
      </c>
      <c r="B190" s="86" t="str">
        <f>'Chart of Accounts'!B30</f>
        <v>Expense 12</v>
      </c>
      <c r="C190" s="8"/>
      <c r="D190" s="156"/>
      <c r="E190" s="157"/>
      <c r="F190" s="160"/>
      <c r="G190" s="33"/>
    </row>
    <row r="191" spans="1:7" s="34" customFormat="1" hidden="1" x14ac:dyDescent="0.2">
      <c r="A191" s="76"/>
      <c r="B191" s="74" t="s">
        <v>8</v>
      </c>
      <c r="C191" s="22"/>
      <c r="D191" s="161"/>
      <c r="E191" s="162"/>
      <c r="F191" s="163">
        <f>F186</f>
        <v>-56.73</v>
      </c>
      <c r="G191" s="33"/>
    </row>
    <row r="192" spans="1:7" s="34" customFormat="1" hidden="1" x14ac:dyDescent="0.2">
      <c r="A192" s="191"/>
      <c r="B192" s="187"/>
      <c r="C192" s="183"/>
      <c r="D192" s="184"/>
      <c r="E192" s="188"/>
      <c r="F192" s="152">
        <f>E192-D192+F191</f>
        <v>-56.73</v>
      </c>
      <c r="G192" s="33"/>
    </row>
    <row r="193" spans="1:7" s="34" customFormat="1" hidden="1" x14ac:dyDescent="0.2">
      <c r="A193" s="191"/>
      <c r="B193" s="187"/>
      <c r="C193" s="183"/>
      <c r="D193" s="184"/>
      <c r="E193" s="188"/>
      <c r="F193" s="152">
        <f>E193-D193+F192</f>
        <v>-56.73</v>
      </c>
      <c r="G193" s="33"/>
    </row>
    <row r="194" spans="1:7" s="34" customFormat="1" hidden="1" x14ac:dyDescent="0.2">
      <c r="A194" s="191"/>
      <c r="B194" s="187"/>
      <c r="C194" s="183"/>
      <c r="D194" s="184"/>
      <c r="E194" s="185"/>
      <c r="F194" s="152">
        <f>E194-D194+F193</f>
        <v>-56.73</v>
      </c>
      <c r="G194" s="33"/>
    </row>
    <row r="195" spans="1:7" s="34" customFormat="1" hidden="1" x14ac:dyDescent="0.2">
      <c r="A195" s="191"/>
      <c r="B195" s="187"/>
      <c r="C195" s="183"/>
      <c r="D195" s="184"/>
      <c r="E195" s="185"/>
      <c r="F195" s="152">
        <f>E195-D195+F194</f>
        <v>-56.73</v>
      </c>
      <c r="G195" s="33"/>
    </row>
    <row r="196" spans="1:7" s="34" customFormat="1" hidden="1" x14ac:dyDescent="0.2">
      <c r="A196" s="94"/>
      <c r="B196" s="30" t="s">
        <v>9</v>
      </c>
      <c r="C196" s="31"/>
      <c r="D196" s="153">
        <f>SUM(D192:D195)</f>
        <v>0</v>
      </c>
      <c r="E196" s="154">
        <f>SUM(E192:E195)</f>
        <v>0</v>
      </c>
      <c r="F196" s="152"/>
      <c r="G196" s="33"/>
    </row>
    <row r="197" spans="1:7" s="34" customFormat="1" ht="15.75" hidden="1" x14ac:dyDescent="0.25">
      <c r="A197" s="75"/>
      <c r="B197" s="32"/>
      <c r="C197" s="26"/>
      <c r="D197" s="156"/>
      <c r="E197" s="157"/>
      <c r="F197" s="157"/>
      <c r="G197" s="33"/>
    </row>
    <row r="198" spans="1:7" s="34" customFormat="1" ht="15.75" hidden="1" x14ac:dyDescent="0.25">
      <c r="A198" s="75"/>
      <c r="B198" s="32"/>
      <c r="C198" s="26"/>
      <c r="D198" s="156"/>
      <c r="E198" s="157"/>
      <c r="F198" s="157"/>
      <c r="G198" s="33"/>
    </row>
    <row r="199" spans="1:7" s="34" customFormat="1" ht="15.75" hidden="1" x14ac:dyDescent="0.25">
      <c r="A199" s="86">
        <f>'Chart of Accounts'!A31</f>
        <v>5013</v>
      </c>
      <c r="B199" s="86" t="str">
        <f>'Chart of Accounts'!B31</f>
        <v>Expense 13</v>
      </c>
      <c r="C199" s="8"/>
      <c r="D199" s="156"/>
      <c r="E199" s="157"/>
      <c r="F199" s="160"/>
      <c r="G199" s="33"/>
    </row>
    <row r="200" spans="1:7" s="34" customFormat="1" hidden="1" x14ac:dyDescent="0.2">
      <c r="A200" s="76"/>
      <c r="B200" s="74" t="s">
        <v>8</v>
      </c>
      <c r="C200" s="22"/>
      <c r="D200" s="161"/>
      <c r="E200" s="162"/>
      <c r="F200" s="163">
        <f>F195</f>
        <v>-56.73</v>
      </c>
      <c r="G200" s="33"/>
    </row>
    <row r="201" spans="1:7" s="34" customFormat="1" hidden="1" x14ac:dyDescent="0.2">
      <c r="A201" s="191"/>
      <c r="B201" s="187"/>
      <c r="C201" s="183"/>
      <c r="D201" s="184"/>
      <c r="E201" s="188"/>
      <c r="F201" s="152">
        <f>E201-D201+F200</f>
        <v>-56.73</v>
      </c>
      <c r="G201" s="33"/>
    </row>
    <row r="202" spans="1:7" s="34" customFormat="1" hidden="1" x14ac:dyDescent="0.2">
      <c r="A202" s="191"/>
      <c r="B202" s="187"/>
      <c r="C202" s="183"/>
      <c r="D202" s="184"/>
      <c r="E202" s="188"/>
      <c r="F202" s="152">
        <f>E202-D202+F201</f>
        <v>-56.73</v>
      </c>
      <c r="G202" s="33"/>
    </row>
    <row r="203" spans="1:7" s="34" customFormat="1" hidden="1" x14ac:dyDescent="0.2">
      <c r="A203" s="191"/>
      <c r="B203" s="187"/>
      <c r="C203" s="183"/>
      <c r="D203" s="184"/>
      <c r="E203" s="185"/>
      <c r="F203" s="152">
        <f>E203-D203+F202</f>
        <v>-56.73</v>
      </c>
      <c r="G203" s="33"/>
    </row>
    <row r="204" spans="1:7" s="34" customFormat="1" hidden="1" x14ac:dyDescent="0.2">
      <c r="A204" s="191"/>
      <c r="B204" s="187"/>
      <c r="C204" s="183"/>
      <c r="D204" s="184"/>
      <c r="E204" s="185"/>
      <c r="F204" s="152">
        <f>E204-D204+F203</f>
        <v>-56.73</v>
      </c>
      <c r="G204" s="33"/>
    </row>
    <row r="205" spans="1:7" s="34" customFormat="1" hidden="1" x14ac:dyDescent="0.2">
      <c r="A205" s="94"/>
      <c r="B205" s="30" t="s">
        <v>9</v>
      </c>
      <c r="C205" s="31"/>
      <c r="D205" s="153">
        <f>SUM(D201:D204)</f>
        <v>0</v>
      </c>
      <c r="E205" s="154">
        <f>SUM(E201:E204)</f>
        <v>0</v>
      </c>
      <c r="F205" s="152"/>
      <c r="G205" s="33"/>
    </row>
    <row r="206" spans="1:7" s="34" customFormat="1" ht="15.75" hidden="1" x14ac:dyDescent="0.25">
      <c r="A206" s="75"/>
      <c r="B206" s="32"/>
      <c r="C206" s="26"/>
      <c r="D206" s="156"/>
      <c r="E206" s="157"/>
      <c r="F206" s="157"/>
      <c r="G206" s="33"/>
    </row>
    <row r="207" spans="1:7" s="34" customFormat="1" ht="15.75" hidden="1" x14ac:dyDescent="0.25">
      <c r="A207" s="75"/>
      <c r="B207" s="32"/>
      <c r="C207" s="26"/>
      <c r="D207" s="156"/>
      <c r="E207" s="157"/>
      <c r="F207" s="157"/>
      <c r="G207" s="33"/>
    </row>
    <row r="208" spans="1:7" s="34" customFormat="1" ht="15.75" hidden="1" x14ac:dyDescent="0.25">
      <c r="A208" s="95">
        <f>'Chart of Accounts'!A33</f>
        <v>5014</v>
      </c>
      <c r="B208" s="95" t="str">
        <f>'Chart of Accounts'!B33</f>
        <v>Expense 14</v>
      </c>
      <c r="C208" s="8"/>
      <c r="D208" s="156"/>
      <c r="E208" s="157"/>
      <c r="F208" s="160"/>
      <c r="G208" s="33"/>
    </row>
    <row r="209" spans="1:7" s="34" customFormat="1" hidden="1" x14ac:dyDescent="0.2">
      <c r="A209" s="96"/>
      <c r="B209" s="74" t="s">
        <v>8</v>
      </c>
      <c r="C209" s="22"/>
      <c r="D209" s="161"/>
      <c r="E209" s="162"/>
      <c r="F209" s="163">
        <f>F204</f>
        <v>-56.73</v>
      </c>
      <c r="G209" s="33"/>
    </row>
    <row r="210" spans="1:7" s="34" customFormat="1" hidden="1" x14ac:dyDescent="0.2">
      <c r="A210" s="192"/>
      <c r="B210" s="187"/>
      <c r="C210" s="183"/>
      <c r="D210" s="184"/>
      <c r="E210" s="188"/>
      <c r="F210" s="152">
        <f>E210-D210+F209</f>
        <v>-56.73</v>
      </c>
      <c r="G210" s="33"/>
    </row>
    <row r="211" spans="1:7" s="34" customFormat="1" hidden="1" x14ac:dyDescent="0.2">
      <c r="A211" s="192"/>
      <c r="B211" s="187"/>
      <c r="C211" s="183"/>
      <c r="D211" s="184"/>
      <c r="E211" s="188"/>
      <c r="F211" s="152">
        <f>E211-D211+F210</f>
        <v>-56.73</v>
      </c>
      <c r="G211" s="33"/>
    </row>
    <row r="212" spans="1:7" s="34" customFormat="1" hidden="1" x14ac:dyDescent="0.2">
      <c r="A212" s="192"/>
      <c r="B212" s="187"/>
      <c r="C212" s="183"/>
      <c r="D212" s="184"/>
      <c r="E212" s="185"/>
      <c r="F212" s="152">
        <f>E212-D212+F211</f>
        <v>-56.73</v>
      </c>
      <c r="G212" s="33"/>
    </row>
    <row r="213" spans="1:7" s="34" customFormat="1" hidden="1" x14ac:dyDescent="0.2">
      <c r="A213" s="192"/>
      <c r="B213" s="187"/>
      <c r="C213" s="183"/>
      <c r="D213" s="184"/>
      <c r="E213" s="185"/>
      <c r="F213" s="152">
        <f>E213-D213+F212</f>
        <v>-56.73</v>
      </c>
      <c r="G213" s="33"/>
    </row>
    <row r="214" spans="1:7" s="34" customFormat="1" hidden="1" x14ac:dyDescent="0.2">
      <c r="A214" s="97"/>
      <c r="B214" s="30" t="s">
        <v>9</v>
      </c>
      <c r="C214" s="31"/>
      <c r="D214" s="153">
        <f>SUM(D210:D213)</f>
        <v>0</v>
      </c>
      <c r="E214" s="154">
        <f>SUM(E210:E213)</f>
        <v>0</v>
      </c>
      <c r="F214" s="152"/>
      <c r="G214" s="33"/>
    </row>
    <row r="215" spans="1:7" s="34" customFormat="1" ht="15.75" hidden="1" x14ac:dyDescent="0.25">
      <c r="A215" s="75"/>
      <c r="B215" s="32"/>
      <c r="C215" s="26"/>
      <c r="D215" s="156"/>
      <c r="E215" s="157"/>
      <c r="F215" s="157"/>
      <c r="G215" s="33"/>
    </row>
    <row r="216" spans="1:7" s="34" customFormat="1" ht="15.75" hidden="1" x14ac:dyDescent="0.25">
      <c r="A216" s="75"/>
      <c r="B216" s="32"/>
      <c r="C216" s="26"/>
      <c r="D216" s="156"/>
      <c r="E216" s="157"/>
      <c r="F216" s="157"/>
      <c r="G216" s="33"/>
    </row>
    <row r="217" spans="1:7" s="34" customFormat="1" ht="15.75" hidden="1" x14ac:dyDescent="0.25">
      <c r="A217" s="95">
        <f>'Chart of Accounts'!A34</f>
        <v>5015</v>
      </c>
      <c r="B217" s="95" t="str">
        <f>'Chart of Accounts'!B34</f>
        <v>Expense 15</v>
      </c>
      <c r="C217" s="8"/>
      <c r="D217" s="156"/>
      <c r="E217" s="157"/>
      <c r="F217" s="160"/>
      <c r="G217" s="33"/>
    </row>
    <row r="218" spans="1:7" s="34" customFormat="1" hidden="1" x14ac:dyDescent="0.2">
      <c r="A218" s="96"/>
      <c r="B218" s="74" t="s">
        <v>8</v>
      </c>
      <c r="C218" s="22"/>
      <c r="D218" s="161"/>
      <c r="E218" s="162"/>
      <c r="F218" s="163">
        <f>F213</f>
        <v>-56.73</v>
      </c>
      <c r="G218" s="33"/>
    </row>
    <row r="219" spans="1:7" s="34" customFormat="1" hidden="1" x14ac:dyDescent="0.2">
      <c r="A219" s="192"/>
      <c r="B219" s="187"/>
      <c r="C219" s="183"/>
      <c r="D219" s="184"/>
      <c r="E219" s="188"/>
      <c r="F219" s="152">
        <f>E219-D219+F218</f>
        <v>-56.73</v>
      </c>
      <c r="G219" s="33"/>
    </row>
    <row r="220" spans="1:7" s="34" customFormat="1" hidden="1" x14ac:dyDescent="0.2">
      <c r="A220" s="192"/>
      <c r="B220" s="187"/>
      <c r="C220" s="183"/>
      <c r="D220" s="184"/>
      <c r="E220" s="188"/>
      <c r="F220" s="152">
        <f>E220-D220+F219</f>
        <v>-56.73</v>
      </c>
      <c r="G220" s="33"/>
    </row>
    <row r="221" spans="1:7" s="34" customFormat="1" hidden="1" x14ac:dyDescent="0.2">
      <c r="A221" s="192"/>
      <c r="B221" s="187"/>
      <c r="C221" s="183"/>
      <c r="D221" s="184"/>
      <c r="E221" s="185"/>
      <c r="F221" s="152">
        <f>E221-D221+F220</f>
        <v>-56.73</v>
      </c>
      <c r="G221" s="33"/>
    </row>
    <row r="222" spans="1:7" s="34" customFormat="1" hidden="1" x14ac:dyDescent="0.2">
      <c r="A222" s="192"/>
      <c r="B222" s="187"/>
      <c r="C222" s="183"/>
      <c r="D222" s="184"/>
      <c r="E222" s="185"/>
      <c r="F222" s="152">
        <f>E222-D222+F221</f>
        <v>-56.73</v>
      </c>
      <c r="G222" s="33"/>
    </row>
    <row r="223" spans="1:7" s="34" customFormat="1" hidden="1" x14ac:dyDescent="0.2">
      <c r="A223" s="97"/>
      <c r="B223" s="30" t="s">
        <v>9</v>
      </c>
      <c r="C223" s="31"/>
      <c r="D223" s="153">
        <f>SUM(D219:D222)</f>
        <v>0</v>
      </c>
      <c r="E223" s="154">
        <f>SUM(E219:E222)</f>
        <v>0</v>
      </c>
      <c r="F223" s="152"/>
      <c r="G223" s="33"/>
    </row>
    <row r="224" spans="1:7" s="34" customFormat="1" ht="15.75" hidden="1" x14ac:dyDescent="0.25">
      <c r="A224" s="75"/>
      <c r="B224" s="32"/>
      <c r="C224" s="26"/>
      <c r="D224" s="156"/>
      <c r="E224" s="157"/>
      <c r="F224" s="157"/>
      <c r="G224" s="33"/>
    </row>
    <row r="225" spans="1:7" s="34" customFormat="1" ht="15.75" hidden="1" x14ac:dyDescent="0.25">
      <c r="A225" s="75"/>
      <c r="B225" s="32"/>
      <c r="C225" s="26"/>
      <c r="D225" s="156"/>
      <c r="E225" s="157"/>
      <c r="F225" s="157"/>
      <c r="G225" s="33"/>
    </row>
    <row r="226" spans="1:7" s="34" customFormat="1" ht="15.75" hidden="1" x14ac:dyDescent="0.25">
      <c r="A226" s="95">
        <f>'Chart of Accounts'!A35</f>
        <v>5016</v>
      </c>
      <c r="B226" s="95" t="str">
        <f>'Chart of Accounts'!B35</f>
        <v>Expense 16</v>
      </c>
      <c r="C226" s="8"/>
      <c r="D226" s="156"/>
      <c r="E226" s="157"/>
      <c r="F226" s="160"/>
      <c r="G226" s="33"/>
    </row>
    <row r="227" spans="1:7" s="34" customFormat="1" hidden="1" x14ac:dyDescent="0.2">
      <c r="A227" s="96"/>
      <c r="B227" s="74" t="s">
        <v>8</v>
      </c>
      <c r="C227" s="22"/>
      <c r="D227" s="161"/>
      <c r="E227" s="162"/>
      <c r="F227" s="163">
        <f>F222</f>
        <v>-56.73</v>
      </c>
      <c r="G227" s="33"/>
    </row>
    <row r="228" spans="1:7" s="34" customFormat="1" hidden="1" x14ac:dyDescent="0.2">
      <c r="A228" s="192"/>
      <c r="B228" s="187"/>
      <c r="C228" s="183"/>
      <c r="D228" s="184"/>
      <c r="E228" s="188"/>
      <c r="F228" s="152">
        <f>E228-D228+F227</f>
        <v>-56.73</v>
      </c>
      <c r="G228" s="33"/>
    </row>
    <row r="229" spans="1:7" s="34" customFormat="1" hidden="1" x14ac:dyDescent="0.2">
      <c r="A229" s="192"/>
      <c r="B229" s="187"/>
      <c r="C229" s="183"/>
      <c r="D229" s="184"/>
      <c r="E229" s="188"/>
      <c r="F229" s="152">
        <f>E229-D229+F228</f>
        <v>-56.73</v>
      </c>
      <c r="G229" s="33"/>
    </row>
    <row r="230" spans="1:7" s="34" customFormat="1" hidden="1" x14ac:dyDescent="0.2">
      <c r="A230" s="192"/>
      <c r="B230" s="187"/>
      <c r="C230" s="183"/>
      <c r="D230" s="184"/>
      <c r="E230" s="185"/>
      <c r="F230" s="152">
        <f>E230-D230+F229</f>
        <v>-56.73</v>
      </c>
      <c r="G230" s="33"/>
    </row>
    <row r="231" spans="1:7" s="34" customFormat="1" hidden="1" x14ac:dyDescent="0.2">
      <c r="A231" s="192"/>
      <c r="B231" s="187"/>
      <c r="C231" s="183"/>
      <c r="D231" s="184"/>
      <c r="E231" s="185"/>
      <c r="F231" s="152">
        <f>E231-D231+F230</f>
        <v>-56.73</v>
      </c>
      <c r="G231" s="33"/>
    </row>
    <row r="232" spans="1:7" s="34" customFormat="1" ht="13.5" hidden="1" customHeight="1" x14ac:dyDescent="0.2">
      <c r="A232" s="97"/>
      <c r="B232" s="30" t="s">
        <v>9</v>
      </c>
      <c r="C232" s="31"/>
      <c r="D232" s="153">
        <f>SUM(D228:D231)</f>
        <v>0</v>
      </c>
      <c r="E232" s="154">
        <f>SUM(E228:E231)</f>
        <v>0</v>
      </c>
      <c r="F232" s="152"/>
      <c r="G232" s="33"/>
    </row>
    <row r="233" spans="1:7" s="34" customFormat="1" ht="15.75" hidden="1" x14ac:dyDescent="0.25">
      <c r="A233" s="75"/>
      <c r="B233" s="32"/>
      <c r="C233" s="26"/>
      <c r="D233" s="156"/>
      <c r="E233" s="157"/>
      <c r="F233" s="157"/>
      <c r="G233" s="33"/>
    </row>
    <row r="234" spans="1:7" s="34" customFormat="1" ht="15.75" hidden="1" x14ac:dyDescent="0.25">
      <c r="A234" s="75"/>
      <c r="B234" s="32"/>
      <c r="C234" s="26"/>
      <c r="D234" s="156"/>
      <c r="E234" s="157"/>
      <c r="F234" s="157"/>
      <c r="G234" s="33"/>
    </row>
    <row r="235" spans="1:7" s="34" customFormat="1" ht="15.75" hidden="1" x14ac:dyDescent="0.25">
      <c r="A235" s="95">
        <f>'Chart of Accounts'!A36</f>
        <v>5017</v>
      </c>
      <c r="B235" s="95" t="str">
        <f>'Chart of Accounts'!B36</f>
        <v>Expense 17</v>
      </c>
      <c r="C235" s="8"/>
      <c r="D235" s="156"/>
      <c r="E235" s="157"/>
      <c r="F235" s="160"/>
      <c r="G235" s="33"/>
    </row>
    <row r="236" spans="1:7" s="34" customFormat="1" hidden="1" x14ac:dyDescent="0.2">
      <c r="A236" s="96"/>
      <c r="B236" s="74" t="s">
        <v>8</v>
      </c>
      <c r="C236" s="22"/>
      <c r="D236" s="161"/>
      <c r="E236" s="162"/>
      <c r="F236" s="163">
        <f>F231</f>
        <v>-56.73</v>
      </c>
      <c r="G236" s="33"/>
    </row>
    <row r="237" spans="1:7" s="34" customFormat="1" hidden="1" x14ac:dyDescent="0.2">
      <c r="A237" s="192"/>
      <c r="B237" s="187"/>
      <c r="C237" s="183"/>
      <c r="D237" s="184"/>
      <c r="E237" s="188"/>
      <c r="F237" s="152">
        <f>E237-D237+F236</f>
        <v>-56.73</v>
      </c>
      <c r="G237" s="33"/>
    </row>
    <row r="238" spans="1:7" s="34" customFormat="1" hidden="1" x14ac:dyDescent="0.2">
      <c r="A238" s="192"/>
      <c r="B238" s="187"/>
      <c r="C238" s="183"/>
      <c r="D238" s="184"/>
      <c r="E238" s="188"/>
      <c r="F238" s="152">
        <f>E238-D238+F237</f>
        <v>-56.73</v>
      </c>
      <c r="G238" s="33"/>
    </row>
    <row r="239" spans="1:7" s="34" customFormat="1" hidden="1" x14ac:dyDescent="0.2">
      <c r="A239" s="192"/>
      <c r="B239" s="187"/>
      <c r="C239" s="183"/>
      <c r="D239" s="184"/>
      <c r="E239" s="185"/>
      <c r="F239" s="152">
        <f>E239-D239+F238</f>
        <v>-56.73</v>
      </c>
      <c r="G239" s="33"/>
    </row>
    <row r="240" spans="1:7" s="34" customFormat="1" hidden="1" x14ac:dyDescent="0.2">
      <c r="A240" s="192"/>
      <c r="B240" s="187"/>
      <c r="C240" s="183"/>
      <c r="D240" s="184"/>
      <c r="E240" s="185"/>
      <c r="F240" s="152">
        <f>E240-D240+F239</f>
        <v>-56.73</v>
      </c>
      <c r="G240" s="33"/>
    </row>
    <row r="241" spans="1:7" s="34" customFormat="1" hidden="1" x14ac:dyDescent="0.2">
      <c r="A241" s="97"/>
      <c r="B241" s="30" t="s">
        <v>9</v>
      </c>
      <c r="C241" s="31"/>
      <c r="D241" s="153">
        <f>SUM(D237:D240)</f>
        <v>0</v>
      </c>
      <c r="E241" s="154">
        <f>SUM(E237:E240)</f>
        <v>0</v>
      </c>
      <c r="F241" s="152"/>
      <c r="G241" s="33"/>
    </row>
    <row r="242" spans="1:7" s="34" customFormat="1" ht="15.75" hidden="1" x14ac:dyDescent="0.25">
      <c r="A242" s="75"/>
      <c r="B242" s="32"/>
      <c r="C242" s="26"/>
      <c r="D242" s="156"/>
      <c r="E242" s="157"/>
      <c r="F242" s="157"/>
      <c r="G242" s="33"/>
    </row>
    <row r="243" spans="1:7" s="34" customFormat="1" ht="15.75" hidden="1" x14ac:dyDescent="0.25">
      <c r="A243" s="75"/>
      <c r="B243" s="32"/>
      <c r="C243" s="26"/>
      <c r="D243" s="156"/>
      <c r="E243" s="157"/>
      <c r="F243" s="157"/>
      <c r="G243" s="33"/>
    </row>
    <row r="244" spans="1:7" s="34" customFormat="1" ht="15.75" hidden="1" x14ac:dyDescent="0.25">
      <c r="A244" s="98">
        <f>'Chart of Accounts'!A38</f>
        <v>5018</v>
      </c>
      <c r="B244" s="98" t="str">
        <f>'Chart of Accounts'!B38</f>
        <v>Expense 18</v>
      </c>
      <c r="C244" s="8"/>
      <c r="D244" s="156"/>
      <c r="E244" s="157"/>
      <c r="F244" s="160"/>
      <c r="G244" s="33"/>
    </row>
    <row r="245" spans="1:7" s="34" customFormat="1" hidden="1" x14ac:dyDescent="0.2">
      <c r="A245" s="99"/>
      <c r="B245" s="74" t="s">
        <v>8</v>
      </c>
      <c r="C245" s="22"/>
      <c r="D245" s="161"/>
      <c r="E245" s="162"/>
      <c r="F245" s="163">
        <f>F240</f>
        <v>-56.73</v>
      </c>
      <c r="G245" s="33"/>
    </row>
    <row r="246" spans="1:7" s="34" customFormat="1" hidden="1" x14ac:dyDescent="0.2">
      <c r="A246" s="193"/>
      <c r="B246" s="187"/>
      <c r="C246" s="183"/>
      <c r="D246" s="184"/>
      <c r="E246" s="188"/>
      <c r="F246" s="152">
        <f>E246-D246+F245</f>
        <v>-56.73</v>
      </c>
      <c r="G246" s="33"/>
    </row>
    <row r="247" spans="1:7" s="34" customFormat="1" hidden="1" x14ac:dyDescent="0.2">
      <c r="A247" s="193"/>
      <c r="B247" s="187"/>
      <c r="C247" s="183"/>
      <c r="D247" s="184"/>
      <c r="E247" s="188"/>
      <c r="F247" s="152">
        <f>E247-D247+F246</f>
        <v>-56.73</v>
      </c>
      <c r="G247" s="33"/>
    </row>
    <row r="248" spans="1:7" s="34" customFormat="1" hidden="1" x14ac:dyDescent="0.2">
      <c r="A248" s="193"/>
      <c r="B248" s="187"/>
      <c r="C248" s="183"/>
      <c r="D248" s="184"/>
      <c r="E248" s="185"/>
      <c r="F248" s="152">
        <f>E248-D248+F247</f>
        <v>-56.73</v>
      </c>
      <c r="G248" s="33"/>
    </row>
    <row r="249" spans="1:7" s="34" customFormat="1" hidden="1" x14ac:dyDescent="0.2">
      <c r="A249" s="193"/>
      <c r="B249" s="187"/>
      <c r="C249" s="183"/>
      <c r="D249" s="184"/>
      <c r="E249" s="185"/>
      <c r="F249" s="152">
        <f>E249-D249+F248</f>
        <v>-56.73</v>
      </c>
      <c r="G249" s="33"/>
    </row>
    <row r="250" spans="1:7" s="34" customFormat="1" hidden="1" x14ac:dyDescent="0.2">
      <c r="A250" s="100"/>
      <c r="B250" s="30" t="s">
        <v>9</v>
      </c>
      <c r="C250" s="31"/>
      <c r="D250" s="153">
        <f>SUM(D246:D249)</f>
        <v>0</v>
      </c>
      <c r="E250" s="154">
        <f>SUM(E246:E249)</f>
        <v>0</v>
      </c>
      <c r="F250" s="152"/>
      <c r="G250" s="33"/>
    </row>
    <row r="251" spans="1:7" s="34" customFormat="1" ht="15.75" hidden="1" x14ac:dyDescent="0.25">
      <c r="A251" s="75"/>
      <c r="B251" s="32"/>
      <c r="C251" s="26"/>
      <c r="D251" s="156"/>
      <c r="E251" s="157"/>
      <c r="F251" s="157"/>
      <c r="G251" s="33"/>
    </row>
    <row r="252" spans="1:7" s="34" customFormat="1" ht="15.75" hidden="1" x14ac:dyDescent="0.25">
      <c r="A252" s="75"/>
      <c r="B252" s="32"/>
      <c r="C252" s="26"/>
      <c r="D252" s="156"/>
      <c r="E252" s="157"/>
      <c r="F252" s="157"/>
      <c r="G252" s="33"/>
    </row>
    <row r="253" spans="1:7" s="34" customFormat="1" ht="15.75" hidden="1" x14ac:dyDescent="0.25">
      <c r="A253" s="98">
        <f>'Chart of Accounts'!A39</f>
        <v>5019</v>
      </c>
      <c r="B253" s="98" t="str">
        <f>'Chart of Accounts'!B39</f>
        <v>Expense 19</v>
      </c>
      <c r="C253" s="8"/>
      <c r="D253" s="156"/>
      <c r="E253" s="157"/>
      <c r="F253" s="160"/>
      <c r="G253" s="33"/>
    </row>
    <row r="254" spans="1:7" s="34" customFormat="1" hidden="1" x14ac:dyDescent="0.2">
      <c r="A254" s="99"/>
      <c r="B254" s="74" t="s">
        <v>8</v>
      </c>
      <c r="C254" s="22"/>
      <c r="D254" s="161"/>
      <c r="E254" s="162"/>
      <c r="F254" s="163">
        <f>F249</f>
        <v>-56.73</v>
      </c>
      <c r="G254" s="33"/>
    </row>
    <row r="255" spans="1:7" s="34" customFormat="1" hidden="1" x14ac:dyDescent="0.2">
      <c r="A255" s="193"/>
      <c r="B255" s="187"/>
      <c r="C255" s="183"/>
      <c r="D255" s="184"/>
      <c r="E255" s="188"/>
      <c r="F255" s="152">
        <f>E255-D255+F254</f>
        <v>-56.73</v>
      </c>
      <c r="G255" s="33"/>
    </row>
    <row r="256" spans="1:7" s="34" customFormat="1" hidden="1" x14ac:dyDescent="0.2">
      <c r="A256" s="193"/>
      <c r="B256" s="187"/>
      <c r="C256" s="183"/>
      <c r="D256" s="184"/>
      <c r="E256" s="188"/>
      <c r="F256" s="152">
        <f>E256-D256+F255</f>
        <v>-56.73</v>
      </c>
      <c r="G256" s="33"/>
    </row>
    <row r="257" spans="1:7" s="34" customFormat="1" hidden="1" x14ac:dyDescent="0.2">
      <c r="A257" s="193"/>
      <c r="B257" s="187"/>
      <c r="C257" s="183"/>
      <c r="D257" s="184"/>
      <c r="E257" s="185"/>
      <c r="F257" s="152">
        <f>E257-D257+F256</f>
        <v>-56.73</v>
      </c>
      <c r="G257" s="33"/>
    </row>
    <row r="258" spans="1:7" s="34" customFormat="1" hidden="1" x14ac:dyDescent="0.2">
      <c r="A258" s="193"/>
      <c r="B258" s="187"/>
      <c r="C258" s="183"/>
      <c r="D258" s="184"/>
      <c r="E258" s="185"/>
      <c r="F258" s="152">
        <f>E258-D258+F257</f>
        <v>-56.73</v>
      </c>
      <c r="G258" s="33"/>
    </row>
    <row r="259" spans="1:7" s="34" customFormat="1" hidden="1" x14ac:dyDescent="0.2">
      <c r="A259" s="100"/>
      <c r="B259" s="30" t="s">
        <v>9</v>
      </c>
      <c r="C259" s="31"/>
      <c r="D259" s="153">
        <f>SUM(D255:D258)</f>
        <v>0</v>
      </c>
      <c r="E259" s="154">
        <f>SUM(E255:E258)</f>
        <v>0</v>
      </c>
      <c r="F259" s="152"/>
      <c r="G259" s="33"/>
    </row>
    <row r="260" spans="1:7" s="34" customFormat="1" ht="15.75" hidden="1" x14ac:dyDescent="0.25">
      <c r="A260" s="75"/>
      <c r="B260" s="32"/>
      <c r="C260" s="26"/>
      <c r="D260" s="156"/>
      <c r="E260" s="157"/>
      <c r="F260" s="157"/>
      <c r="G260" s="33"/>
    </row>
    <row r="261" spans="1:7" s="34" customFormat="1" ht="15.75" hidden="1" x14ac:dyDescent="0.25">
      <c r="A261" s="75"/>
      <c r="B261" s="32"/>
      <c r="C261" s="26"/>
      <c r="D261" s="156"/>
      <c r="E261" s="157"/>
      <c r="F261" s="157"/>
      <c r="G261" s="33"/>
    </row>
    <row r="262" spans="1:7" s="34" customFormat="1" ht="15.75" hidden="1" x14ac:dyDescent="0.25">
      <c r="A262" s="98">
        <f>'Chart of Accounts'!A40</f>
        <v>5020</v>
      </c>
      <c r="B262" s="98" t="str">
        <f>'Chart of Accounts'!B40</f>
        <v>Expense 20</v>
      </c>
      <c r="C262" s="8"/>
      <c r="D262" s="156"/>
      <c r="E262" s="157"/>
      <c r="F262" s="160"/>
      <c r="G262" s="33"/>
    </row>
    <row r="263" spans="1:7" s="34" customFormat="1" hidden="1" x14ac:dyDescent="0.2">
      <c r="A263" s="99"/>
      <c r="B263" s="74" t="s">
        <v>8</v>
      </c>
      <c r="C263" s="22"/>
      <c r="D263" s="161"/>
      <c r="E263" s="162"/>
      <c r="F263" s="163">
        <f>F258</f>
        <v>-56.73</v>
      </c>
      <c r="G263" s="33"/>
    </row>
    <row r="264" spans="1:7" s="34" customFormat="1" hidden="1" x14ac:dyDescent="0.2">
      <c r="A264" s="193"/>
      <c r="B264" s="187"/>
      <c r="C264" s="183"/>
      <c r="D264" s="184"/>
      <c r="E264" s="188"/>
      <c r="F264" s="152">
        <f>E264-D264+F263</f>
        <v>-56.73</v>
      </c>
      <c r="G264" s="33"/>
    </row>
    <row r="265" spans="1:7" s="34" customFormat="1" hidden="1" x14ac:dyDescent="0.2">
      <c r="A265" s="193"/>
      <c r="B265" s="187"/>
      <c r="C265" s="183"/>
      <c r="D265" s="184"/>
      <c r="E265" s="188"/>
      <c r="F265" s="152">
        <f>E265-D265+F264</f>
        <v>-56.73</v>
      </c>
      <c r="G265" s="33"/>
    </row>
    <row r="266" spans="1:7" s="34" customFormat="1" hidden="1" x14ac:dyDescent="0.2">
      <c r="A266" s="193"/>
      <c r="B266" s="187"/>
      <c r="C266" s="183"/>
      <c r="D266" s="184"/>
      <c r="E266" s="185"/>
      <c r="F266" s="152">
        <f>E266-D266+F265</f>
        <v>-56.73</v>
      </c>
      <c r="G266" s="33"/>
    </row>
    <row r="267" spans="1:7" s="34" customFormat="1" hidden="1" x14ac:dyDescent="0.2">
      <c r="A267" s="193"/>
      <c r="B267" s="187"/>
      <c r="C267" s="183"/>
      <c r="D267" s="184"/>
      <c r="E267" s="185"/>
      <c r="F267" s="152">
        <f>E267-D267+F266</f>
        <v>-56.73</v>
      </c>
      <c r="G267" s="33"/>
    </row>
    <row r="268" spans="1:7" s="34" customFormat="1" hidden="1" x14ac:dyDescent="0.2">
      <c r="A268" s="100"/>
      <c r="B268" s="30" t="s">
        <v>9</v>
      </c>
      <c r="C268" s="31"/>
      <c r="D268" s="153">
        <f>SUM(D264:D267)</f>
        <v>0</v>
      </c>
      <c r="E268" s="154">
        <f>SUM(E264:E267)</f>
        <v>0</v>
      </c>
      <c r="F268" s="152"/>
      <c r="G268" s="33"/>
    </row>
    <row r="269" spans="1:7" s="34" customFormat="1" ht="15.75" hidden="1" x14ac:dyDescent="0.25">
      <c r="A269" s="75"/>
      <c r="B269" s="32"/>
      <c r="C269" s="26"/>
      <c r="D269" s="156"/>
      <c r="E269" s="157"/>
      <c r="F269" s="157"/>
      <c r="G269" s="33"/>
    </row>
    <row r="270" spans="1:7" s="34" customFormat="1" ht="15.75" hidden="1" x14ac:dyDescent="0.25">
      <c r="A270" s="75"/>
      <c r="B270" s="32"/>
      <c r="C270" s="26"/>
      <c r="D270" s="156"/>
      <c r="E270" s="157"/>
      <c r="F270" s="157"/>
      <c r="G270" s="33"/>
    </row>
    <row r="271" spans="1:7" s="34" customFormat="1" ht="15.75" hidden="1" x14ac:dyDescent="0.25">
      <c r="A271" s="98">
        <f>'Chart of Accounts'!A41</f>
        <v>5021</v>
      </c>
      <c r="B271" s="98" t="str">
        <f>'Chart of Accounts'!B41</f>
        <v>Expense 21</v>
      </c>
      <c r="C271" s="8"/>
      <c r="D271" s="156"/>
      <c r="E271" s="157"/>
      <c r="F271" s="160"/>
      <c r="G271" s="33"/>
    </row>
    <row r="272" spans="1:7" s="34" customFormat="1" hidden="1" x14ac:dyDescent="0.2">
      <c r="A272" s="99"/>
      <c r="B272" s="74" t="s">
        <v>8</v>
      </c>
      <c r="C272" s="22"/>
      <c r="D272" s="161"/>
      <c r="E272" s="162"/>
      <c r="F272" s="163">
        <f>F267</f>
        <v>-56.73</v>
      </c>
      <c r="G272" s="33"/>
    </row>
    <row r="273" spans="1:7" s="34" customFormat="1" hidden="1" x14ac:dyDescent="0.2">
      <c r="A273" s="193"/>
      <c r="B273" s="187"/>
      <c r="C273" s="183"/>
      <c r="D273" s="184"/>
      <c r="E273" s="188"/>
      <c r="F273" s="152">
        <f>E273-D273+F272</f>
        <v>-56.73</v>
      </c>
      <c r="G273" s="33"/>
    </row>
    <row r="274" spans="1:7" s="34" customFormat="1" hidden="1" x14ac:dyDescent="0.2">
      <c r="A274" s="193"/>
      <c r="B274" s="187"/>
      <c r="C274" s="183"/>
      <c r="D274" s="184"/>
      <c r="E274" s="188"/>
      <c r="F274" s="152">
        <f>E274-D274+F273</f>
        <v>-56.73</v>
      </c>
      <c r="G274" s="33"/>
    </row>
    <row r="275" spans="1:7" s="34" customFormat="1" hidden="1" x14ac:dyDescent="0.2">
      <c r="A275" s="193"/>
      <c r="B275" s="187"/>
      <c r="C275" s="183"/>
      <c r="D275" s="184"/>
      <c r="E275" s="185"/>
      <c r="F275" s="152">
        <f>E275-D275+F274</f>
        <v>-56.73</v>
      </c>
      <c r="G275" s="33"/>
    </row>
    <row r="276" spans="1:7" s="34" customFormat="1" hidden="1" x14ac:dyDescent="0.2">
      <c r="A276" s="193"/>
      <c r="B276" s="187"/>
      <c r="C276" s="183"/>
      <c r="D276" s="184"/>
      <c r="E276" s="185"/>
      <c r="F276" s="152">
        <f>E276-D276+F275</f>
        <v>-56.73</v>
      </c>
      <c r="G276" s="33"/>
    </row>
    <row r="277" spans="1:7" s="34" customFormat="1" hidden="1" x14ac:dyDescent="0.2">
      <c r="A277" s="100"/>
      <c r="B277" s="30" t="s">
        <v>9</v>
      </c>
      <c r="C277" s="31"/>
      <c r="D277" s="153">
        <f>SUM(D273:D276)</f>
        <v>0</v>
      </c>
      <c r="E277" s="154">
        <f>SUM(E273:E276)</f>
        <v>0</v>
      </c>
      <c r="F277" s="152"/>
      <c r="G277" s="33"/>
    </row>
    <row r="278" spans="1:7" s="34" customFormat="1" ht="15.75" hidden="1" x14ac:dyDescent="0.25">
      <c r="A278" s="75"/>
      <c r="B278" s="32"/>
      <c r="C278" s="26"/>
      <c r="D278" s="156"/>
      <c r="E278" s="157"/>
      <c r="F278" s="157"/>
      <c r="G278" s="33"/>
    </row>
    <row r="279" spans="1:7" s="34" customFormat="1" ht="15.75" hidden="1" x14ac:dyDescent="0.25">
      <c r="A279" s="75"/>
      <c r="B279" s="32"/>
      <c r="C279" s="26"/>
      <c r="D279" s="156"/>
      <c r="E279" s="157"/>
      <c r="F279" s="157"/>
      <c r="G279" s="33"/>
    </row>
    <row r="280" spans="1:7" s="34" customFormat="1" ht="15.75" hidden="1" x14ac:dyDescent="0.25">
      <c r="A280" s="98">
        <f>'Chart of Accounts'!A42</f>
        <v>5022</v>
      </c>
      <c r="B280" s="98" t="str">
        <f>'Chart of Accounts'!B42</f>
        <v>Expense 22</v>
      </c>
      <c r="C280" s="8"/>
      <c r="D280" s="156"/>
      <c r="E280" s="157"/>
      <c r="F280" s="160"/>
      <c r="G280" s="33"/>
    </row>
    <row r="281" spans="1:7" s="34" customFormat="1" hidden="1" x14ac:dyDescent="0.2">
      <c r="A281" s="99"/>
      <c r="B281" s="74" t="s">
        <v>8</v>
      </c>
      <c r="C281" s="22"/>
      <c r="D281" s="161"/>
      <c r="E281" s="162"/>
      <c r="F281" s="163">
        <f>F276</f>
        <v>-56.73</v>
      </c>
      <c r="G281" s="33"/>
    </row>
    <row r="282" spans="1:7" s="34" customFormat="1" hidden="1" x14ac:dyDescent="0.2">
      <c r="A282" s="193"/>
      <c r="B282" s="187"/>
      <c r="C282" s="183"/>
      <c r="D282" s="184"/>
      <c r="E282" s="188"/>
      <c r="F282" s="152">
        <f>E282-D282+F281</f>
        <v>-56.73</v>
      </c>
      <c r="G282" s="33"/>
    </row>
    <row r="283" spans="1:7" s="34" customFormat="1" hidden="1" x14ac:dyDescent="0.2">
      <c r="A283" s="193"/>
      <c r="B283" s="187"/>
      <c r="C283" s="183"/>
      <c r="D283" s="184"/>
      <c r="E283" s="188"/>
      <c r="F283" s="152">
        <f>E283-D283+F282</f>
        <v>-56.73</v>
      </c>
      <c r="G283" s="33"/>
    </row>
    <row r="284" spans="1:7" s="34" customFormat="1" hidden="1" x14ac:dyDescent="0.2">
      <c r="A284" s="193"/>
      <c r="B284" s="187"/>
      <c r="C284" s="183"/>
      <c r="D284" s="184"/>
      <c r="E284" s="185"/>
      <c r="F284" s="152">
        <f>E284-D284+F283</f>
        <v>-56.73</v>
      </c>
      <c r="G284" s="33"/>
    </row>
    <row r="285" spans="1:7" s="34" customFormat="1" hidden="1" x14ac:dyDescent="0.2">
      <c r="A285" s="193"/>
      <c r="B285" s="187"/>
      <c r="C285" s="183"/>
      <c r="D285" s="184"/>
      <c r="E285" s="185"/>
      <c r="F285" s="152">
        <f>E285-D285+F284</f>
        <v>-56.73</v>
      </c>
      <c r="G285" s="33"/>
    </row>
    <row r="286" spans="1:7" s="34" customFormat="1" hidden="1" x14ac:dyDescent="0.2">
      <c r="A286" s="100"/>
      <c r="B286" s="30" t="s">
        <v>9</v>
      </c>
      <c r="C286" s="31"/>
      <c r="D286" s="153">
        <f>SUM(D282:D285)</f>
        <v>0</v>
      </c>
      <c r="E286" s="154">
        <f>SUM(E282:E285)</f>
        <v>0</v>
      </c>
      <c r="F286" s="152"/>
      <c r="G286" s="33"/>
    </row>
    <row r="287" spans="1:7" s="34" customFormat="1" ht="15.75" hidden="1" x14ac:dyDescent="0.25">
      <c r="A287" s="75"/>
      <c r="B287" s="32"/>
      <c r="C287" s="26"/>
      <c r="D287" s="156"/>
      <c r="E287" s="157"/>
      <c r="F287" s="157"/>
      <c r="G287" s="33"/>
    </row>
    <row r="288" spans="1:7" s="34" customFormat="1" ht="15.75" hidden="1" x14ac:dyDescent="0.25">
      <c r="A288" s="75"/>
      <c r="B288" s="32"/>
      <c r="C288" s="26"/>
      <c r="D288" s="156"/>
      <c r="E288" s="157"/>
      <c r="F288" s="157"/>
      <c r="G288" s="33"/>
    </row>
    <row r="289" spans="1:7" s="34" customFormat="1" ht="15.75" hidden="1" x14ac:dyDescent="0.25">
      <c r="A289" s="101">
        <f>'Chart of Accounts'!A43</f>
        <v>5023</v>
      </c>
      <c r="B289" s="101" t="str">
        <f>'Chart of Accounts'!B43</f>
        <v>Expense 23</v>
      </c>
      <c r="C289" s="8"/>
      <c r="D289" s="156"/>
      <c r="E289" s="157"/>
      <c r="F289" s="160"/>
      <c r="G289" s="33"/>
    </row>
    <row r="290" spans="1:7" s="34" customFormat="1" hidden="1" x14ac:dyDescent="0.2">
      <c r="A290" s="102"/>
      <c r="B290" s="74" t="s">
        <v>8</v>
      </c>
      <c r="C290" s="22"/>
      <c r="D290" s="161"/>
      <c r="E290" s="162"/>
      <c r="F290" s="163">
        <f>F285</f>
        <v>-56.73</v>
      </c>
      <c r="G290" s="33"/>
    </row>
    <row r="291" spans="1:7" s="34" customFormat="1" hidden="1" x14ac:dyDescent="0.2">
      <c r="A291" s="194"/>
      <c r="B291" s="187"/>
      <c r="C291" s="183"/>
      <c r="D291" s="184"/>
      <c r="E291" s="188"/>
      <c r="F291" s="152">
        <f>E291-D291+F290</f>
        <v>-56.73</v>
      </c>
      <c r="G291" s="33"/>
    </row>
    <row r="292" spans="1:7" s="34" customFormat="1" hidden="1" x14ac:dyDescent="0.2">
      <c r="A292" s="194"/>
      <c r="B292" s="187"/>
      <c r="C292" s="183"/>
      <c r="D292" s="184"/>
      <c r="E292" s="188"/>
      <c r="F292" s="152">
        <f>E292-D292+F291</f>
        <v>-56.73</v>
      </c>
      <c r="G292" s="33"/>
    </row>
    <row r="293" spans="1:7" s="34" customFormat="1" hidden="1" x14ac:dyDescent="0.2">
      <c r="A293" s="194"/>
      <c r="B293" s="187"/>
      <c r="C293" s="183"/>
      <c r="D293" s="184"/>
      <c r="E293" s="185"/>
      <c r="F293" s="152">
        <f>E293-D293+F292</f>
        <v>-56.73</v>
      </c>
      <c r="G293" s="33"/>
    </row>
    <row r="294" spans="1:7" s="34" customFormat="1" hidden="1" x14ac:dyDescent="0.2">
      <c r="A294" s="194"/>
      <c r="B294" s="187"/>
      <c r="C294" s="183"/>
      <c r="D294" s="184"/>
      <c r="E294" s="185"/>
      <c r="F294" s="152">
        <f>E294-D294+F293</f>
        <v>-56.73</v>
      </c>
      <c r="G294" s="33"/>
    </row>
    <row r="295" spans="1:7" s="34" customFormat="1" hidden="1" x14ac:dyDescent="0.2">
      <c r="A295" s="103"/>
      <c r="B295" s="30" t="s">
        <v>9</v>
      </c>
      <c r="C295" s="31"/>
      <c r="D295" s="153">
        <f>SUM(D291:D294)</f>
        <v>0</v>
      </c>
      <c r="E295" s="154">
        <f>SUM(E291:E294)</f>
        <v>0</v>
      </c>
      <c r="F295" s="152"/>
      <c r="G295" s="33"/>
    </row>
    <row r="296" spans="1:7" s="34" customFormat="1" ht="15.75" hidden="1" x14ac:dyDescent="0.25">
      <c r="A296" s="75"/>
      <c r="B296" s="32"/>
      <c r="C296" s="26"/>
      <c r="D296" s="156"/>
      <c r="E296" s="157"/>
      <c r="F296" s="157"/>
      <c r="G296" s="33"/>
    </row>
    <row r="297" spans="1:7" s="34" customFormat="1" ht="15.75" hidden="1" x14ac:dyDescent="0.25">
      <c r="A297" s="75"/>
      <c r="B297" s="32"/>
      <c r="C297" s="26"/>
      <c r="D297" s="156"/>
      <c r="E297" s="157"/>
      <c r="F297" s="157"/>
      <c r="G297" s="33"/>
    </row>
    <row r="298" spans="1:7" s="34" customFormat="1" ht="15.75" hidden="1" x14ac:dyDescent="0.25">
      <c r="A298" s="101">
        <f>'Chart of Accounts'!A44</f>
        <v>5024</v>
      </c>
      <c r="B298" s="101" t="str">
        <f>'Chart of Accounts'!B44</f>
        <v>Expense 24</v>
      </c>
      <c r="C298" s="8"/>
      <c r="D298" s="156"/>
      <c r="E298" s="157"/>
      <c r="F298" s="160"/>
      <c r="G298" s="33"/>
    </row>
    <row r="299" spans="1:7" s="34" customFormat="1" hidden="1" x14ac:dyDescent="0.2">
      <c r="A299" s="102"/>
      <c r="B299" s="74" t="s">
        <v>8</v>
      </c>
      <c r="C299" s="22"/>
      <c r="D299" s="161"/>
      <c r="E299" s="162"/>
      <c r="F299" s="163">
        <f>F294</f>
        <v>-56.73</v>
      </c>
      <c r="G299" s="33"/>
    </row>
    <row r="300" spans="1:7" s="34" customFormat="1" hidden="1" x14ac:dyDescent="0.2">
      <c r="A300" s="194"/>
      <c r="B300" s="187"/>
      <c r="C300" s="183"/>
      <c r="D300" s="184"/>
      <c r="E300" s="188"/>
      <c r="F300" s="152">
        <f>E300-D300+F299</f>
        <v>-56.73</v>
      </c>
      <c r="G300" s="33"/>
    </row>
    <row r="301" spans="1:7" s="34" customFormat="1" hidden="1" x14ac:dyDescent="0.2">
      <c r="A301" s="194"/>
      <c r="B301" s="187"/>
      <c r="C301" s="183"/>
      <c r="D301" s="184"/>
      <c r="E301" s="188"/>
      <c r="F301" s="152">
        <f>E301-D301+F300</f>
        <v>-56.73</v>
      </c>
      <c r="G301" s="33"/>
    </row>
    <row r="302" spans="1:7" s="34" customFormat="1" hidden="1" x14ac:dyDescent="0.2">
      <c r="A302" s="194"/>
      <c r="B302" s="187"/>
      <c r="C302" s="183"/>
      <c r="D302" s="184"/>
      <c r="E302" s="185"/>
      <c r="F302" s="152">
        <f>E302-D302+F301</f>
        <v>-56.73</v>
      </c>
      <c r="G302" s="33"/>
    </row>
    <row r="303" spans="1:7" s="34" customFormat="1" hidden="1" x14ac:dyDescent="0.2">
      <c r="A303" s="194"/>
      <c r="B303" s="187"/>
      <c r="C303" s="183"/>
      <c r="D303" s="184"/>
      <c r="E303" s="185"/>
      <c r="F303" s="152">
        <f>E303-D303+F302</f>
        <v>-56.73</v>
      </c>
      <c r="G303" s="33"/>
    </row>
    <row r="304" spans="1:7" s="34" customFormat="1" hidden="1" x14ac:dyDescent="0.2">
      <c r="A304" s="103"/>
      <c r="B304" s="30" t="s">
        <v>9</v>
      </c>
      <c r="C304" s="31"/>
      <c r="D304" s="153">
        <f>SUM(D300:D303)</f>
        <v>0</v>
      </c>
      <c r="E304" s="154">
        <f>SUM(E300:E303)</f>
        <v>0</v>
      </c>
      <c r="F304" s="152"/>
      <c r="G304" s="33"/>
    </row>
    <row r="305" spans="1:7" s="34" customFormat="1" hidden="1" x14ac:dyDescent="0.2">
      <c r="A305" s="27"/>
      <c r="B305" s="28"/>
      <c r="C305" s="8"/>
      <c r="D305" s="156"/>
      <c r="E305" s="157"/>
      <c r="F305" s="160"/>
      <c r="G305" s="33"/>
    </row>
    <row r="306" spans="1:7" s="34" customFormat="1" hidden="1" x14ac:dyDescent="0.2">
      <c r="A306" s="27"/>
      <c r="B306" s="28"/>
      <c r="C306" s="8"/>
      <c r="D306" s="156"/>
      <c r="E306" s="157"/>
      <c r="F306" s="160"/>
      <c r="G306" s="33"/>
    </row>
    <row r="307" spans="1:7" s="34" customFormat="1" ht="15.75" hidden="1" x14ac:dyDescent="0.25">
      <c r="A307" s="101">
        <f>'Chart of Accounts'!A45</f>
        <v>5025</v>
      </c>
      <c r="B307" s="101" t="str">
        <f>'Chart of Accounts'!B45</f>
        <v>Expense 25</v>
      </c>
      <c r="C307" s="8"/>
      <c r="D307" s="156"/>
      <c r="E307" s="157"/>
      <c r="F307" s="160"/>
      <c r="G307" s="33"/>
    </row>
    <row r="308" spans="1:7" s="34" customFormat="1" hidden="1" x14ac:dyDescent="0.2">
      <c r="A308" s="102"/>
      <c r="B308" s="74" t="s">
        <v>8</v>
      </c>
      <c r="C308" s="22"/>
      <c r="D308" s="161"/>
      <c r="E308" s="162"/>
      <c r="F308" s="163">
        <f>F303</f>
        <v>-56.73</v>
      </c>
      <c r="G308" s="33"/>
    </row>
    <row r="309" spans="1:7" s="34" customFormat="1" hidden="1" x14ac:dyDescent="0.2">
      <c r="A309" s="194"/>
      <c r="B309" s="187"/>
      <c r="C309" s="183"/>
      <c r="D309" s="184"/>
      <c r="E309" s="188"/>
      <c r="F309" s="152">
        <f>E309-D309+F308</f>
        <v>-56.73</v>
      </c>
      <c r="G309" s="33"/>
    </row>
    <row r="310" spans="1:7" s="34" customFormat="1" hidden="1" x14ac:dyDescent="0.2">
      <c r="A310" s="194"/>
      <c r="B310" s="187"/>
      <c r="C310" s="183"/>
      <c r="D310" s="184"/>
      <c r="E310" s="188"/>
      <c r="F310" s="152">
        <f>E310-D310+F309</f>
        <v>-56.73</v>
      </c>
      <c r="G310" s="33"/>
    </row>
    <row r="311" spans="1:7" s="34" customFormat="1" hidden="1" x14ac:dyDescent="0.2">
      <c r="A311" s="194"/>
      <c r="B311" s="187"/>
      <c r="C311" s="183"/>
      <c r="D311" s="184"/>
      <c r="E311" s="185"/>
      <c r="F311" s="152">
        <f>E311-D311+F310</f>
        <v>-56.73</v>
      </c>
      <c r="G311" s="33"/>
    </row>
    <row r="312" spans="1:7" s="34" customFormat="1" hidden="1" x14ac:dyDescent="0.2">
      <c r="A312" s="194"/>
      <c r="B312" s="187"/>
      <c r="C312" s="183"/>
      <c r="D312" s="184"/>
      <c r="E312" s="185"/>
      <c r="F312" s="152">
        <f>E312-D312+F311</f>
        <v>-56.73</v>
      </c>
      <c r="G312" s="33"/>
    </row>
    <row r="313" spans="1:7" s="34" customFormat="1" hidden="1" x14ac:dyDescent="0.2">
      <c r="A313" s="103"/>
      <c r="B313" s="30" t="s">
        <v>9</v>
      </c>
      <c r="C313" s="31"/>
      <c r="D313" s="153">
        <f>SUM(D309:D312)</f>
        <v>0</v>
      </c>
      <c r="E313" s="154">
        <f>SUM(E309:E312)</f>
        <v>0</v>
      </c>
      <c r="F313" s="152"/>
      <c r="G313" s="33"/>
    </row>
    <row r="314" spans="1:7" s="34" customFormat="1" hidden="1" x14ac:dyDescent="0.2">
      <c r="A314" s="27"/>
      <c r="B314" s="28"/>
      <c r="C314" s="8"/>
      <c r="D314" s="156"/>
      <c r="E314" s="157"/>
      <c r="F314" s="160"/>
      <c r="G314" s="33"/>
    </row>
    <row r="315" spans="1:7" s="34" customFormat="1" hidden="1" x14ac:dyDescent="0.2">
      <c r="A315" s="27"/>
      <c r="B315" s="28"/>
      <c r="C315" s="8"/>
      <c r="D315" s="156"/>
      <c r="E315" s="157"/>
      <c r="F315" s="160"/>
      <c r="G315" s="33"/>
    </row>
    <row r="316" spans="1:7" ht="18" hidden="1" customHeight="1" x14ac:dyDescent="0.25">
      <c r="A316" s="105">
        <f>'Chart of Accounts'!A46</f>
        <v>5026</v>
      </c>
      <c r="B316" s="105" t="str">
        <f>'Chart of Accounts'!B46</f>
        <v>Expense 26</v>
      </c>
      <c r="C316" s="8"/>
      <c r="D316" s="156"/>
      <c r="E316" s="157"/>
      <c r="F316" s="160"/>
    </row>
    <row r="317" spans="1:7" s="1" customFormat="1" ht="18" hidden="1" customHeight="1" x14ac:dyDescent="0.2">
      <c r="A317" s="106"/>
      <c r="B317" s="74" t="s">
        <v>8</v>
      </c>
      <c r="C317" s="22"/>
      <c r="D317" s="161"/>
      <c r="E317" s="162"/>
      <c r="F317" s="163">
        <f>F312</f>
        <v>-56.73</v>
      </c>
      <c r="G317" s="4"/>
    </row>
    <row r="318" spans="1:7" s="1" customFormat="1" ht="12.75" hidden="1" customHeight="1" x14ac:dyDescent="0.2">
      <c r="A318" s="195"/>
      <c r="B318" s="187"/>
      <c r="C318" s="183"/>
      <c r="D318" s="184"/>
      <c r="E318" s="188"/>
      <c r="F318" s="152">
        <f>E318-D318+F317</f>
        <v>-56.73</v>
      </c>
      <c r="G318" s="4"/>
    </row>
    <row r="319" spans="1:7" s="1" customFormat="1" ht="12.75" hidden="1" customHeight="1" x14ac:dyDescent="0.2">
      <c r="A319" s="195"/>
      <c r="B319" s="187"/>
      <c r="C319" s="183"/>
      <c r="D319" s="184"/>
      <c r="E319" s="188"/>
      <c r="F319" s="152">
        <f t="shared" ref="F319:F328" si="0">E319-D319+F318</f>
        <v>-56.73</v>
      </c>
      <c r="G319" s="4"/>
    </row>
    <row r="320" spans="1:7" s="1" customFormat="1" ht="12.75" hidden="1" customHeight="1" x14ac:dyDescent="0.2">
      <c r="A320" s="195"/>
      <c r="B320" s="187"/>
      <c r="C320" s="183"/>
      <c r="D320" s="184"/>
      <c r="E320" s="188"/>
      <c r="F320" s="152">
        <f t="shared" si="0"/>
        <v>-56.73</v>
      </c>
      <c r="G320" s="4"/>
    </row>
    <row r="321" spans="1:7" s="1" customFormat="1" ht="12.75" hidden="1" customHeight="1" x14ac:dyDescent="0.2">
      <c r="A321" s="195"/>
      <c r="B321" s="187"/>
      <c r="C321" s="183"/>
      <c r="D321" s="184"/>
      <c r="E321" s="188"/>
      <c r="F321" s="152">
        <f t="shared" si="0"/>
        <v>-56.73</v>
      </c>
      <c r="G321" s="4"/>
    </row>
    <row r="322" spans="1:7" s="1" customFormat="1" ht="12.75" hidden="1" customHeight="1" x14ac:dyDescent="0.2">
      <c r="A322" s="195"/>
      <c r="B322" s="187"/>
      <c r="C322" s="183"/>
      <c r="D322" s="184"/>
      <c r="E322" s="188"/>
      <c r="F322" s="152">
        <f t="shared" si="0"/>
        <v>-56.73</v>
      </c>
      <c r="G322" s="4"/>
    </row>
    <row r="323" spans="1:7" s="1" customFormat="1" ht="12.75" hidden="1" customHeight="1" x14ac:dyDescent="0.2">
      <c r="A323" s="195"/>
      <c r="B323" s="187"/>
      <c r="C323" s="183"/>
      <c r="D323" s="184"/>
      <c r="E323" s="188"/>
      <c r="F323" s="152">
        <f t="shared" si="0"/>
        <v>-56.73</v>
      </c>
      <c r="G323" s="4"/>
    </row>
    <row r="324" spans="1:7" s="1" customFormat="1" ht="12.75" hidden="1" customHeight="1" x14ac:dyDescent="0.2">
      <c r="A324" s="195"/>
      <c r="B324" s="187"/>
      <c r="C324" s="183"/>
      <c r="D324" s="184"/>
      <c r="E324" s="188"/>
      <c r="F324" s="152">
        <f t="shared" si="0"/>
        <v>-56.73</v>
      </c>
      <c r="G324" s="4"/>
    </row>
    <row r="325" spans="1:7" s="1" customFormat="1" ht="12.75" hidden="1" customHeight="1" x14ac:dyDescent="0.2">
      <c r="A325" s="195"/>
      <c r="B325" s="187"/>
      <c r="C325" s="183"/>
      <c r="D325" s="184"/>
      <c r="E325" s="188"/>
      <c r="F325" s="152">
        <f t="shared" si="0"/>
        <v>-56.73</v>
      </c>
      <c r="G325" s="4"/>
    </row>
    <row r="326" spans="1:7" s="1" customFormat="1" ht="12.75" hidden="1" customHeight="1" x14ac:dyDescent="0.2">
      <c r="A326" s="195"/>
      <c r="B326" s="187"/>
      <c r="C326" s="183"/>
      <c r="D326" s="184"/>
      <c r="E326" s="188"/>
      <c r="F326" s="152">
        <f t="shared" si="0"/>
        <v>-56.73</v>
      </c>
      <c r="G326" s="4"/>
    </row>
    <row r="327" spans="1:7" hidden="1" x14ac:dyDescent="0.2">
      <c r="A327" s="195"/>
      <c r="B327" s="187"/>
      <c r="C327" s="183"/>
      <c r="D327" s="184"/>
      <c r="E327" s="185"/>
      <c r="F327" s="152">
        <f t="shared" si="0"/>
        <v>-56.73</v>
      </c>
    </row>
    <row r="328" spans="1:7" hidden="1" x14ac:dyDescent="0.2">
      <c r="A328" s="195"/>
      <c r="B328" s="187"/>
      <c r="C328" s="183"/>
      <c r="D328" s="184"/>
      <c r="E328" s="185"/>
      <c r="F328" s="152">
        <f t="shared" si="0"/>
        <v>-56.73</v>
      </c>
    </row>
    <row r="329" spans="1:7" s="13" customFormat="1" hidden="1" x14ac:dyDescent="0.2">
      <c r="A329" s="107"/>
      <c r="B329" s="30" t="s">
        <v>9</v>
      </c>
      <c r="C329" s="31"/>
      <c r="D329" s="153">
        <f>SUM(D318:D328)</f>
        <v>0</v>
      </c>
      <c r="E329" s="154">
        <f>SUM(E318:E328)</f>
        <v>0</v>
      </c>
      <c r="F329" s="152"/>
      <c r="G329" s="3"/>
    </row>
    <row r="330" spans="1:7" s="13" customFormat="1" hidden="1" x14ac:dyDescent="0.2">
      <c r="A330" s="27"/>
      <c r="B330" s="28"/>
      <c r="C330" s="8"/>
      <c r="D330" s="156"/>
      <c r="E330" s="157"/>
      <c r="F330" s="160"/>
      <c r="G330" s="3"/>
    </row>
    <row r="331" spans="1:7" s="34" customFormat="1" ht="15.75" hidden="1" x14ac:dyDescent="0.25">
      <c r="A331" s="27"/>
      <c r="B331" s="32"/>
      <c r="C331" s="26"/>
      <c r="D331" s="156"/>
      <c r="E331" s="157"/>
      <c r="F331" s="157"/>
      <c r="G331" s="33"/>
    </row>
    <row r="332" spans="1:7" ht="18" hidden="1" customHeight="1" x14ac:dyDescent="0.25">
      <c r="A332" s="105">
        <f>'Chart of Accounts'!A47</f>
        <v>5027</v>
      </c>
      <c r="B332" s="105" t="str">
        <f>'Chart of Accounts'!B47</f>
        <v>Expense 27</v>
      </c>
      <c r="C332" s="8"/>
      <c r="D332" s="156"/>
      <c r="E332" s="157"/>
      <c r="F332" s="160"/>
    </row>
    <row r="333" spans="1:7" s="1" customFormat="1" ht="18" hidden="1" customHeight="1" x14ac:dyDescent="0.2">
      <c r="A333" s="106"/>
      <c r="B333" s="74" t="s">
        <v>8</v>
      </c>
      <c r="C333" s="22"/>
      <c r="D333" s="161"/>
      <c r="E333" s="162"/>
      <c r="F333" s="163">
        <f>F328</f>
        <v>-56.73</v>
      </c>
      <c r="G333" s="4"/>
    </row>
    <row r="334" spans="1:7" s="1" customFormat="1" ht="12.75" hidden="1" customHeight="1" x14ac:dyDescent="0.2">
      <c r="A334" s="195"/>
      <c r="B334" s="187"/>
      <c r="C334" s="183"/>
      <c r="D334" s="184"/>
      <c r="E334" s="188"/>
      <c r="F334" s="152">
        <f>E334-D334+F333</f>
        <v>-56.73</v>
      </c>
      <c r="G334" s="4"/>
    </row>
    <row r="335" spans="1:7" s="1" customFormat="1" ht="12.75" hidden="1" customHeight="1" x14ac:dyDescent="0.2">
      <c r="A335" s="195"/>
      <c r="B335" s="187"/>
      <c r="C335" s="183"/>
      <c r="D335" s="184"/>
      <c r="E335" s="188"/>
      <c r="F335" s="152">
        <f>E335-D335+F334</f>
        <v>-56.73</v>
      </c>
      <c r="G335" s="4"/>
    </row>
    <row r="336" spans="1:7" ht="12.75" hidden="1" customHeight="1" x14ac:dyDescent="0.2">
      <c r="A336" s="195"/>
      <c r="B336" s="187"/>
      <c r="C336" s="183"/>
      <c r="D336" s="184"/>
      <c r="E336" s="185"/>
      <c r="F336" s="152">
        <f>E336-D336+F335</f>
        <v>-56.73</v>
      </c>
    </row>
    <row r="337" spans="1:7" ht="12.75" hidden="1" customHeight="1" x14ac:dyDescent="0.2">
      <c r="A337" s="195"/>
      <c r="B337" s="187"/>
      <c r="C337" s="183"/>
      <c r="D337" s="184"/>
      <c r="E337" s="185"/>
      <c r="F337" s="152">
        <f>E337-D337+F336</f>
        <v>-56.73</v>
      </c>
    </row>
    <row r="338" spans="1:7" s="13" customFormat="1" hidden="1" x14ac:dyDescent="0.2">
      <c r="A338" s="107"/>
      <c r="B338" s="30" t="s">
        <v>9</v>
      </c>
      <c r="C338" s="31"/>
      <c r="D338" s="153">
        <f>SUM(D334:D337)</f>
        <v>0</v>
      </c>
      <c r="E338" s="154">
        <f>SUM(E334:E337)</f>
        <v>0</v>
      </c>
      <c r="F338" s="152"/>
      <c r="G338" s="3"/>
    </row>
    <row r="339" spans="1:7" s="13" customFormat="1" hidden="1" x14ac:dyDescent="0.2">
      <c r="A339" s="27"/>
      <c r="B339" s="28"/>
      <c r="C339" s="8"/>
      <c r="D339" s="156"/>
      <c r="E339" s="157"/>
      <c r="F339" s="160"/>
      <c r="G339" s="3"/>
    </row>
    <row r="340" spans="1:7" s="13" customFormat="1" hidden="1" x14ac:dyDescent="0.2">
      <c r="A340" s="27"/>
      <c r="B340" s="28"/>
      <c r="C340" s="8"/>
      <c r="D340" s="156"/>
      <c r="E340" s="157"/>
      <c r="F340" s="160"/>
      <c r="G340" s="3"/>
    </row>
    <row r="341" spans="1:7" s="13" customFormat="1" ht="15.75" hidden="1" x14ac:dyDescent="0.25">
      <c r="A341" s="253">
        <f>'Chart of Accounts'!A48</f>
        <v>5028</v>
      </c>
      <c r="B341" s="253" t="str">
        <f>'Chart of Accounts'!B48</f>
        <v>Expense 28</v>
      </c>
      <c r="C341" s="8"/>
      <c r="D341" s="156"/>
      <c r="E341" s="157"/>
      <c r="F341" s="160"/>
      <c r="G341" s="3"/>
    </row>
    <row r="342" spans="1:7" s="13" customFormat="1" hidden="1" x14ac:dyDescent="0.2">
      <c r="A342" s="254"/>
      <c r="B342" s="74" t="s">
        <v>8</v>
      </c>
      <c r="C342" s="22"/>
      <c r="D342" s="161"/>
      <c r="E342" s="162"/>
      <c r="F342" s="163">
        <f>F337</f>
        <v>-56.73</v>
      </c>
      <c r="G342" s="3"/>
    </row>
    <row r="343" spans="1:7" s="13" customFormat="1" hidden="1" x14ac:dyDescent="0.2">
      <c r="A343" s="255"/>
      <c r="B343" s="187"/>
      <c r="C343" s="183"/>
      <c r="D343" s="184"/>
      <c r="E343" s="188"/>
      <c r="F343" s="152">
        <f>E343-D343+F342</f>
        <v>-56.73</v>
      </c>
      <c r="G343" s="3"/>
    </row>
    <row r="344" spans="1:7" s="13" customFormat="1" hidden="1" x14ac:dyDescent="0.2">
      <c r="A344" s="255"/>
      <c r="B344" s="187"/>
      <c r="C344" s="183"/>
      <c r="D344" s="184"/>
      <c r="E344" s="188"/>
      <c r="F344" s="152">
        <f>E344-D344+F343</f>
        <v>-56.73</v>
      </c>
      <c r="G344" s="3"/>
    </row>
    <row r="345" spans="1:7" s="13" customFormat="1" hidden="1" x14ac:dyDescent="0.2">
      <c r="A345" s="255"/>
      <c r="B345" s="187"/>
      <c r="C345" s="183"/>
      <c r="D345" s="184"/>
      <c r="E345" s="185"/>
      <c r="F345" s="152">
        <f>E345-D345+F344</f>
        <v>-56.73</v>
      </c>
      <c r="G345" s="3"/>
    </row>
    <row r="346" spans="1:7" s="13" customFormat="1" hidden="1" x14ac:dyDescent="0.2">
      <c r="A346" s="255"/>
      <c r="B346" s="187"/>
      <c r="C346" s="183"/>
      <c r="D346" s="184"/>
      <c r="E346" s="185"/>
      <c r="F346" s="152">
        <f>E346-D346+F345</f>
        <v>-56.73</v>
      </c>
      <c r="G346" s="3"/>
    </row>
    <row r="347" spans="1:7" s="13" customFormat="1" hidden="1" x14ac:dyDescent="0.2">
      <c r="A347" s="256"/>
      <c r="B347" s="30" t="s">
        <v>9</v>
      </c>
      <c r="C347" s="31"/>
      <c r="D347" s="153">
        <f>SUM(D343:D346)</f>
        <v>0</v>
      </c>
      <c r="E347" s="154">
        <f>SUM(E343:E346)</f>
        <v>0</v>
      </c>
      <c r="F347" s="152"/>
      <c r="G347" s="3"/>
    </row>
    <row r="348" spans="1:7" s="13" customFormat="1" x14ac:dyDescent="0.2">
      <c r="A348" s="27"/>
      <c r="B348" s="28"/>
      <c r="C348" s="8"/>
      <c r="D348" s="156"/>
      <c r="E348" s="157"/>
      <c r="F348" s="160"/>
      <c r="G348" s="3"/>
    </row>
    <row r="349" spans="1:7" x14ac:dyDescent="0.2">
      <c r="A349" s="78"/>
      <c r="B349" s="5"/>
      <c r="C349" s="8"/>
      <c r="D349" s="158"/>
      <c r="E349" s="159"/>
      <c r="F349" s="160"/>
    </row>
    <row r="350" spans="1:7" ht="15" x14ac:dyDescent="0.25">
      <c r="A350" s="78"/>
      <c r="B350" s="38" t="s">
        <v>10</v>
      </c>
      <c r="C350" s="35"/>
      <c r="D350" s="164" t="s">
        <v>34</v>
      </c>
      <c r="E350" s="155" t="s">
        <v>35</v>
      </c>
      <c r="F350" s="165">
        <f>F9</f>
        <v>5043.6000000000004</v>
      </c>
    </row>
    <row r="351" spans="1:7" s="1" customFormat="1" ht="18" customHeight="1" x14ac:dyDescent="0.25">
      <c r="A351" s="79"/>
      <c r="B351" s="38" t="s">
        <v>36</v>
      </c>
      <c r="C351" s="37"/>
      <c r="D351" s="166">
        <f>D15+D24+D33+D42+D51+D60+D69+D78+D87+D97+D106+D115+D124+D133+D142+D151+D160+D169+D178+D187+D196+D205+D214+D223+D232+D241+D250+D259+D268+D277+D286+D295+D304+D313+D329+D338+D347</f>
        <v>56.73</v>
      </c>
      <c r="E351" s="166">
        <f>E15+E24+E33+E42+E51+E60+E69+E78+E87+E97+E106+E115+E124+E133+E142+E151+E160+E169+E178+E187+E196+E205+E214+E223+E232+E241+E250+E259+E268+E277+E286+E295+E304+E313+E329+E338+E347</f>
        <v>420</v>
      </c>
      <c r="F351" s="167"/>
      <c r="G351" s="4"/>
    </row>
    <row r="352" spans="1:7" s="1" customFormat="1" ht="17.25" customHeight="1" x14ac:dyDescent="0.25">
      <c r="A352" s="79"/>
      <c r="B352" s="38"/>
      <c r="C352" s="37"/>
      <c r="D352" s="166"/>
      <c r="E352" s="165"/>
      <c r="F352" s="167"/>
      <c r="G352" s="4"/>
    </row>
    <row r="353" spans="1:7" s="1" customFormat="1" ht="17.25" customHeight="1" x14ac:dyDescent="0.25">
      <c r="A353" s="79"/>
      <c r="B353" s="38" t="s">
        <v>11</v>
      </c>
      <c r="C353" s="37"/>
      <c r="D353" s="168"/>
      <c r="E353" s="151"/>
      <c r="F353" s="169">
        <f>F350-D351+E351</f>
        <v>5406.8700000000008</v>
      </c>
      <c r="G353" s="4"/>
    </row>
    <row r="354" spans="1:7" s="1" customFormat="1" ht="17.25" customHeight="1" x14ac:dyDescent="0.2">
      <c r="A354" s="2"/>
      <c r="B354" s="2"/>
      <c r="C354" s="4"/>
      <c r="D354" s="2"/>
      <c r="E354" s="2"/>
      <c r="F354" s="2"/>
      <c r="G354" s="4"/>
    </row>
    <row r="355" spans="1:7" s="1" customFormat="1" ht="17.25" customHeight="1" x14ac:dyDescent="0.2">
      <c r="A355"/>
      <c r="B355"/>
      <c r="D355"/>
      <c r="E355" s="6"/>
      <c r="F355"/>
      <c r="G355" s="4"/>
    </row>
    <row r="356" spans="1:7" s="1" customFormat="1" ht="17.25" customHeight="1" x14ac:dyDescent="0.2">
      <c r="A356"/>
      <c r="B356"/>
      <c r="D356"/>
      <c r="E356"/>
      <c r="F356" s="7"/>
      <c r="G356" s="4"/>
    </row>
    <row r="357" spans="1:7" s="1" customFormat="1" ht="17.25" customHeight="1" x14ac:dyDescent="0.2">
      <c r="A357"/>
      <c r="B357"/>
      <c r="D357"/>
      <c r="E357"/>
      <c r="F357"/>
      <c r="G357" s="4"/>
    </row>
    <row r="358" spans="1:7" s="1" customFormat="1" ht="17.25" customHeight="1" x14ac:dyDescent="0.2">
      <c r="G358" s="4"/>
    </row>
    <row r="359" spans="1:7" s="1" customFormat="1" ht="17.25" customHeight="1" x14ac:dyDescent="0.2">
      <c r="G359" s="4"/>
    </row>
    <row r="360" spans="1:7" s="1" customFormat="1" ht="17.25" customHeight="1" x14ac:dyDescent="0.2">
      <c r="G360" s="4"/>
    </row>
    <row r="361" spans="1:7" s="1" customFormat="1" ht="17.25" customHeight="1" x14ac:dyDescent="0.2">
      <c r="G361" s="4"/>
    </row>
    <row r="362" spans="1:7" s="1" customFormat="1" ht="17.25" customHeight="1" x14ac:dyDescent="0.2">
      <c r="G362" s="4"/>
    </row>
    <row r="363" spans="1:7" s="1" customFormat="1" ht="17.25" customHeight="1" x14ac:dyDescent="0.2">
      <c r="G363" s="4"/>
    </row>
    <row r="364" spans="1:7" s="1" customFormat="1" ht="17.25" customHeight="1" x14ac:dyDescent="0.2">
      <c r="G364" s="4"/>
    </row>
    <row r="365" spans="1:7" s="1" customFormat="1" ht="17.25" customHeight="1" x14ac:dyDescent="0.2">
      <c r="G365" s="4"/>
    </row>
    <row r="366" spans="1:7" s="1" customFormat="1" ht="17.25" customHeight="1" x14ac:dyDescent="0.2">
      <c r="G366" s="4"/>
    </row>
    <row r="367" spans="1:7" s="1" customFormat="1" ht="17.25" customHeight="1" x14ac:dyDescent="0.2">
      <c r="G367" s="4"/>
    </row>
    <row r="368" spans="1:7"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x14ac:dyDescent="0.2">
      <c r="G386" s="4"/>
    </row>
    <row r="387" spans="7:7" s="1" customFormat="1" x14ac:dyDescent="0.2">
      <c r="G387" s="4"/>
    </row>
    <row r="388" spans="7:7" s="1" customForma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sheetData>
  <mergeCells count="6">
    <mergeCell ref="D8:E8"/>
    <mergeCell ref="A1:F1"/>
    <mergeCell ref="A2:F2"/>
    <mergeCell ref="A4:F4"/>
    <mergeCell ref="D5:E5"/>
    <mergeCell ref="A3:C3"/>
  </mergeCells>
  <phoneticPr fontId="10" type="noConversion"/>
  <printOptions gridLines="1"/>
  <pageMargins left="0.75" right="0.75" top="1" bottom="0.5" header="0.5" footer="0.5"/>
  <pageSetup scale="42" fitToHeight="4" orientation="landscape" horizontalDpi="4294967293"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60"/>
    <pageSetUpPr fitToPage="1"/>
  </sheetPr>
  <dimension ref="A1:G60"/>
  <sheetViews>
    <sheetView workbookViewId="0">
      <selection activeCell="A31" sqref="A31:XFD50"/>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45</v>
      </c>
      <c r="B4" s="461"/>
      <c r="C4" s="461"/>
      <c r="D4" s="461"/>
      <c r="E4" s="277">
        <f>'Chart of Accounts'!A3</f>
        <v>2018</v>
      </c>
      <c r="F4" s="276"/>
      <c r="G4" s="276"/>
    </row>
    <row r="5" spans="1:7" ht="13.5" thickBot="1" x14ac:dyDescent="0.25">
      <c r="A5" s="64"/>
      <c r="B5" s="64"/>
      <c r="C5" s="64"/>
      <c r="D5" s="64"/>
      <c r="E5" s="64"/>
      <c r="F5" s="64"/>
      <c r="G5" s="64"/>
    </row>
    <row r="6" spans="1:7" ht="15" x14ac:dyDescent="0.2">
      <c r="A6" s="339"/>
      <c r="B6" s="340"/>
      <c r="C6" s="340"/>
      <c r="D6" s="340"/>
      <c r="E6" s="341"/>
      <c r="F6" s="342"/>
      <c r="G6" s="343"/>
    </row>
    <row r="7" spans="1:7" ht="15.75" thickBot="1" x14ac:dyDescent="0.25">
      <c r="A7" s="344"/>
      <c r="B7" s="2"/>
      <c r="C7" s="2"/>
      <c r="D7" s="2"/>
      <c r="E7" s="337"/>
      <c r="F7" s="4"/>
      <c r="G7" s="345"/>
    </row>
    <row r="8" spans="1:7" ht="18.75" thickBot="1" x14ac:dyDescent="0.3">
      <c r="A8" s="344"/>
      <c r="B8" s="114" t="s">
        <v>13</v>
      </c>
      <c r="C8" s="115"/>
      <c r="D8" s="115"/>
      <c r="E8" s="337"/>
      <c r="F8" s="4"/>
      <c r="G8" s="338">
        <f>'GL-Jan'!F9</f>
        <v>5043.6000000000004</v>
      </c>
    </row>
    <row r="9" spans="1:7" ht="18" x14ac:dyDescent="0.25">
      <c r="A9" s="344"/>
      <c r="B9" s="2"/>
      <c r="C9" s="115"/>
      <c r="D9" s="115"/>
      <c r="E9" s="117"/>
      <c r="F9" s="2"/>
      <c r="G9" s="346"/>
    </row>
    <row r="10" spans="1:7" ht="18" x14ac:dyDescent="0.25">
      <c r="A10" s="347"/>
      <c r="B10" s="123" t="str">
        <f>'Chart of Accounts'!B5</f>
        <v>Revenue Accounts</v>
      </c>
      <c r="C10" s="124"/>
      <c r="D10" s="123"/>
      <c r="E10" s="125"/>
      <c r="F10" s="124"/>
      <c r="G10" s="348"/>
    </row>
    <row r="11" spans="1:7" ht="14.25" x14ac:dyDescent="0.2">
      <c r="A11" s="347"/>
      <c r="B11" s="126">
        <f>'Chart of Accounts'!A6</f>
        <v>4001</v>
      </c>
      <c r="C11" s="126" t="str">
        <f>'Chart of Accounts'!B6</f>
        <v>Dues</v>
      </c>
      <c r="D11" s="127"/>
      <c r="E11" s="128">
        <f>'GL-Jan'!E15-'GL-Jan'!D15</f>
        <v>420</v>
      </c>
      <c r="F11" s="127"/>
      <c r="G11" s="349"/>
    </row>
    <row r="12" spans="1:7" ht="14.25" x14ac:dyDescent="0.2">
      <c r="A12" s="347"/>
      <c r="B12" s="126">
        <f>'Chart of Accounts'!A7</f>
        <v>4002</v>
      </c>
      <c r="C12" s="126" t="str">
        <f>'Chart of Accounts'!B7</f>
        <v>Swag</v>
      </c>
      <c r="D12" s="127"/>
      <c r="E12" s="128">
        <f>'GL-Jan'!E24-'GL-Jan'!D24</f>
        <v>0</v>
      </c>
      <c r="F12" s="127"/>
      <c r="G12" s="349"/>
    </row>
    <row r="13" spans="1:7" ht="14.25" x14ac:dyDescent="0.2">
      <c r="A13" s="347"/>
      <c r="B13" s="126">
        <f>'Chart of Accounts'!A8</f>
        <v>4003</v>
      </c>
      <c r="C13" s="126" t="str">
        <f>'Chart of Accounts'!B8</f>
        <v>Party Revenue (Tickets, Raffles, etc.)</v>
      </c>
      <c r="D13" s="127"/>
      <c r="E13" s="128">
        <f>'GL-Jan'!E33-'GL-Jan'!D33</f>
        <v>-56.73</v>
      </c>
      <c r="F13" s="127"/>
      <c r="G13" s="349"/>
    </row>
    <row r="14" spans="1:7" ht="14.25" hidden="1" x14ac:dyDescent="0.2">
      <c r="A14" s="347"/>
      <c r="B14" s="126">
        <f>'Chart of Accounts'!A9</f>
        <v>4004</v>
      </c>
      <c r="C14" s="126" t="str">
        <f>'Chart of Accounts'!B9</f>
        <v>Income 4</v>
      </c>
      <c r="D14" s="127"/>
      <c r="E14" s="128">
        <f>'GL-Jan'!E42-'GL-Jan'!D42</f>
        <v>0</v>
      </c>
      <c r="F14" s="127"/>
      <c r="G14" s="349"/>
    </row>
    <row r="15" spans="1:7" ht="14.25" hidden="1" x14ac:dyDescent="0.2">
      <c r="A15" s="347"/>
      <c r="B15" s="126">
        <f>'Chart of Accounts'!A10</f>
        <v>4005</v>
      </c>
      <c r="C15" s="126" t="str">
        <f>'Chart of Accounts'!B10</f>
        <v>Income 5</v>
      </c>
      <c r="D15" s="127"/>
      <c r="E15" s="128">
        <f>'GL-Jan'!E51-'GL-Jan'!D51</f>
        <v>0</v>
      </c>
      <c r="F15" s="127"/>
      <c r="G15" s="349"/>
    </row>
    <row r="16" spans="1:7" ht="14.25" hidden="1" x14ac:dyDescent="0.2">
      <c r="A16" s="347"/>
      <c r="B16" s="126">
        <f>'Chart of Accounts'!A11</f>
        <v>4006</v>
      </c>
      <c r="C16" s="126" t="str">
        <f>'Chart of Accounts'!B11</f>
        <v>Income 6</v>
      </c>
      <c r="D16" s="127"/>
      <c r="E16" s="128">
        <f>'GL-Jan'!E60-'GL-Jan'!D60</f>
        <v>0</v>
      </c>
      <c r="F16" s="127"/>
      <c r="G16" s="349"/>
    </row>
    <row r="17" spans="1:7" ht="14.25" hidden="1" x14ac:dyDescent="0.2">
      <c r="A17" s="347"/>
      <c r="B17" s="126">
        <f>'Chart of Accounts'!A12</f>
        <v>4007</v>
      </c>
      <c r="C17" s="126" t="str">
        <f>'Chart of Accounts'!B12</f>
        <v>Income 7</v>
      </c>
      <c r="D17" s="127"/>
      <c r="E17" s="128">
        <f>'GL-Jan'!E69-'GL-Jan'!D69</f>
        <v>0</v>
      </c>
      <c r="F17" s="127"/>
      <c r="G17" s="349"/>
    </row>
    <row r="18" spans="1:7" ht="14.25" hidden="1" x14ac:dyDescent="0.2">
      <c r="A18" s="347"/>
      <c r="B18" s="126">
        <f>'Chart of Accounts'!A13</f>
        <v>4008</v>
      </c>
      <c r="C18" s="126" t="str">
        <f>'Chart of Accounts'!B13</f>
        <v>Income 8</v>
      </c>
      <c r="D18" s="127"/>
      <c r="E18" s="128">
        <f>'GL-Jan'!E78-'GL-Jan'!D78</f>
        <v>0</v>
      </c>
      <c r="F18" s="127"/>
      <c r="G18" s="349"/>
    </row>
    <row r="19" spans="1:7" ht="14.25" hidden="1" x14ac:dyDescent="0.2">
      <c r="A19" s="347"/>
      <c r="B19" s="126">
        <f>'Chart of Accounts'!A14</f>
        <v>4009</v>
      </c>
      <c r="C19" s="126" t="str">
        <f>'Chart of Accounts'!B14</f>
        <v>Income 9</v>
      </c>
      <c r="D19" s="127"/>
      <c r="E19" s="128">
        <f>'GL-Jan'!E87-'GL-Jan'!D87</f>
        <v>0</v>
      </c>
      <c r="F19" s="127"/>
      <c r="G19" s="349"/>
    </row>
    <row r="20" spans="1:7" ht="15.75" x14ac:dyDescent="0.25">
      <c r="A20" s="347"/>
      <c r="B20" s="129"/>
      <c r="C20" s="130" t="s">
        <v>6</v>
      </c>
      <c r="D20" s="131"/>
      <c r="E20" s="132"/>
      <c r="F20" s="129"/>
      <c r="G20" s="350">
        <f>SUM(E11:E19)</f>
        <v>363.27</v>
      </c>
    </row>
    <row r="21" spans="1:7" ht="18.75" x14ac:dyDescent="0.3">
      <c r="A21" s="347"/>
      <c r="B21" s="124"/>
      <c r="C21" s="134"/>
      <c r="D21" s="134"/>
      <c r="E21" s="135"/>
      <c r="F21" s="124"/>
      <c r="G21" s="351"/>
    </row>
    <row r="22" spans="1:7" ht="18" x14ac:dyDescent="0.25">
      <c r="A22" s="347"/>
      <c r="B22" s="123" t="s">
        <v>5</v>
      </c>
      <c r="C22" s="124"/>
      <c r="D22" s="123"/>
      <c r="E22" s="125"/>
      <c r="F22" s="124"/>
      <c r="G22" s="351"/>
    </row>
    <row r="23" spans="1:7" ht="14.25" x14ac:dyDescent="0.2">
      <c r="A23" s="347"/>
      <c r="B23" s="127">
        <f>'Chart of Accounts'!A18</f>
        <v>5001</v>
      </c>
      <c r="C23" s="127" t="str">
        <f>'Chart of Accounts'!B18</f>
        <v>PayPal Fees</v>
      </c>
      <c r="D23" s="137"/>
      <c r="E23" s="128">
        <f>'GL-Jan'!D97-'GL-Jan'!E97</f>
        <v>0</v>
      </c>
      <c r="F23" s="124"/>
      <c r="G23" s="351"/>
    </row>
    <row r="24" spans="1:7" ht="14.25" x14ac:dyDescent="0.2">
      <c r="A24" s="347"/>
      <c r="B24" s="127">
        <f>'Chart of Accounts'!A19</f>
        <v>5002</v>
      </c>
      <c r="C24" s="127" t="str">
        <f>'Chart of Accounts'!B19</f>
        <v>International Dues</v>
      </c>
      <c r="D24" s="137"/>
      <c r="E24" s="128">
        <f>'GL-Jan'!D106-'GL-Jan'!E106</f>
        <v>0</v>
      </c>
      <c r="F24" s="124"/>
      <c r="G24" s="351"/>
    </row>
    <row r="25" spans="1:7" ht="14.25" x14ac:dyDescent="0.2">
      <c r="A25" s="347"/>
      <c r="B25" s="127">
        <f>'Chart of Accounts'!A20</f>
        <v>5003</v>
      </c>
      <c r="C25" s="127" t="str">
        <f>'Chart of Accounts'!B20</f>
        <v>Web Site</v>
      </c>
      <c r="D25" s="137"/>
      <c r="E25" s="128">
        <f>'GL-Jan'!D115-'GL-Jan'!E115</f>
        <v>0</v>
      </c>
      <c r="F25" s="124"/>
      <c r="G25" s="351"/>
    </row>
    <row r="26" spans="1:7" ht="14.25" x14ac:dyDescent="0.2">
      <c r="A26" s="347"/>
      <c r="B26" s="127">
        <f>'Chart of Accounts'!A21</f>
        <v>5004</v>
      </c>
      <c r="C26" s="127" t="str">
        <f>'Chart of Accounts'!B21</f>
        <v>P.O. Box</v>
      </c>
      <c r="D26" s="137"/>
      <c r="E26" s="128">
        <f>'GL-Jan'!D124-'GL-Jan'!E124</f>
        <v>0</v>
      </c>
      <c r="F26" s="124"/>
      <c r="G26" s="351"/>
    </row>
    <row r="27" spans="1:7" ht="14.25" x14ac:dyDescent="0.2">
      <c r="A27" s="347"/>
      <c r="B27" s="127">
        <f>'Chart of Accounts'!A22</f>
        <v>5005</v>
      </c>
      <c r="C27" s="127" t="str">
        <f>'Chart of Accounts'!B22</f>
        <v>Charitable Giving</v>
      </c>
      <c r="D27" s="137"/>
      <c r="E27" s="128">
        <f>'GL-Jan'!D133-'GL-Jan'!E133</f>
        <v>0</v>
      </c>
      <c r="F27" s="124"/>
      <c r="G27" s="351"/>
    </row>
    <row r="28" spans="1:7" ht="14.25" x14ac:dyDescent="0.2">
      <c r="A28" s="347"/>
      <c r="B28" s="127">
        <f>'Chart of Accounts'!A23</f>
        <v>5006</v>
      </c>
      <c r="C28" s="127" t="str">
        <f>'Chart of Accounts'!B23</f>
        <v>Run Expenses</v>
      </c>
      <c r="D28" s="137"/>
      <c r="E28" s="128">
        <f>'GL-Jan'!D142-'GL-Jan'!E142</f>
        <v>0</v>
      </c>
      <c r="F28" s="124"/>
      <c r="G28" s="351"/>
    </row>
    <row r="29" spans="1:7" ht="14.25" x14ac:dyDescent="0.2">
      <c r="A29" s="347"/>
      <c r="B29" s="127">
        <f>'Chart of Accounts'!A24</f>
        <v>5007</v>
      </c>
      <c r="C29" s="127" t="str">
        <f>'Chart of Accounts'!B24</f>
        <v>Shane Smith</v>
      </c>
      <c r="D29" s="137"/>
      <c r="E29" s="128">
        <f>'GL-Jan'!D151-'GL-Jan'!E151</f>
        <v>0</v>
      </c>
      <c r="F29" s="124"/>
      <c r="G29" s="351"/>
    </row>
    <row r="30" spans="1:7" ht="14.25" x14ac:dyDescent="0.2">
      <c r="A30" s="347"/>
      <c r="B30" s="127">
        <f>'Chart of Accounts'!A25</f>
        <v>5008</v>
      </c>
      <c r="C30" s="127" t="str">
        <f>'Chart of Accounts'!B25</f>
        <v>Chapter Party</v>
      </c>
      <c r="D30" s="137"/>
      <c r="E30" s="128">
        <f>'GL-Jan'!D160-'GL-Jan'!E160</f>
        <v>0</v>
      </c>
      <c r="F30" s="124"/>
      <c r="G30" s="351"/>
    </row>
    <row r="31" spans="1:7" ht="14.25" hidden="1" x14ac:dyDescent="0.2">
      <c r="A31" s="347"/>
      <c r="B31" s="127">
        <f>'Chart of Accounts'!A26</f>
        <v>5009</v>
      </c>
      <c r="C31" s="127" t="str">
        <f>'Chart of Accounts'!B26</f>
        <v>NY State Party</v>
      </c>
      <c r="D31" s="137"/>
      <c r="E31" s="128">
        <f>'GL-Jan'!D169-'GL-Jan'!E169</f>
        <v>0</v>
      </c>
      <c r="F31" s="124"/>
      <c r="G31" s="351"/>
    </row>
    <row r="32" spans="1:7" ht="14.25" hidden="1" x14ac:dyDescent="0.2">
      <c r="A32" s="347"/>
      <c r="B32" s="127">
        <f>'Chart of Accounts'!A28</f>
        <v>5010</v>
      </c>
      <c r="C32" s="127" t="str">
        <f>'Chart of Accounts'!B28</f>
        <v>Expense 10</v>
      </c>
      <c r="D32" s="137"/>
      <c r="E32" s="128">
        <f>'GL-Jan'!D178-'GL-Jan'!E178</f>
        <v>0</v>
      </c>
      <c r="F32" s="124"/>
      <c r="G32" s="351"/>
    </row>
    <row r="33" spans="1:7" ht="14.25" hidden="1" x14ac:dyDescent="0.2">
      <c r="A33" s="347"/>
      <c r="B33" s="127">
        <f>'Chart of Accounts'!A29</f>
        <v>5011</v>
      </c>
      <c r="C33" s="127" t="str">
        <f>'Chart of Accounts'!B29</f>
        <v>Expense 11</v>
      </c>
      <c r="D33" s="137"/>
      <c r="E33" s="128">
        <f>'GL-Jan'!D187-'GL-Jan'!E187</f>
        <v>0</v>
      </c>
      <c r="F33" s="124"/>
      <c r="G33" s="351"/>
    </row>
    <row r="34" spans="1:7" ht="14.25" hidden="1" x14ac:dyDescent="0.2">
      <c r="A34" s="347"/>
      <c r="B34" s="127">
        <f>'Chart of Accounts'!A30</f>
        <v>5012</v>
      </c>
      <c r="C34" s="127" t="str">
        <f>'Chart of Accounts'!B30</f>
        <v>Expense 12</v>
      </c>
      <c r="D34" s="137"/>
      <c r="E34" s="128">
        <f>'GL-Jan'!D196-'GL-Jan'!E196</f>
        <v>0</v>
      </c>
      <c r="F34" s="124"/>
      <c r="G34" s="351"/>
    </row>
    <row r="35" spans="1:7" ht="14.25" hidden="1" x14ac:dyDescent="0.2">
      <c r="A35" s="347"/>
      <c r="B35" s="127">
        <f>'Chart of Accounts'!A31</f>
        <v>5013</v>
      </c>
      <c r="C35" s="127" t="str">
        <f>'Chart of Accounts'!B31</f>
        <v>Expense 13</v>
      </c>
      <c r="D35" s="137"/>
      <c r="E35" s="128">
        <f>'GL-Jan'!D205-'GL-Jan'!E205</f>
        <v>0</v>
      </c>
      <c r="F35" s="124"/>
      <c r="G35" s="351"/>
    </row>
    <row r="36" spans="1:7" ht="14.25" hidden="1" x14ac:dyDescent="0.2">
      <c r="A36" s="347"/>
      <c r="B36" s="127">
        <f>'Chart of Accounts'!A33</f>
        <v>5014</v>
      </c>
      <c r="C36" s="127" t="str">
        <f>'Chart of Accounts'!B33</f>
        <v>Expense 14</v>
      </c>
      <c r="D36" s="137"/>
      <c r="E36" s="128">
        <f>'GL-Jan'!D214-'GL-Jan'!E214</f>
        <v>0</v>
      </c>
      <c r="F36" s="124"/>
      <c r="G36" s="351"/>
    </row>
    <row r="37" spans="1:7" ht="14.25" hidden="1" x14ac:dyDescent="0.2">
      <c r="A37" s="347"/>
      <c r="B37" s="127">
        <f>'Chart of Accounts'!A34</f>
        <v>5015</v>
      </c>
      <c r="C37" s="127" t="str">
        <f>'Chart of Accounts'!B34</f>
        <v>Expense 15</v>
      </c>
      <c r="D37" s="137"/>
      <c r="E37" s="128">
        <f>'GL-Jan'!D223-'GL-Jan'!E223</f>
        <v>0</v>
      </c>
      <c r="F37" s="124"/>
      <c r="G37" s="351"/>
    </row>
    <row r="38" spans="1:7" ht="14.25" hidden="1" x14ac:dyDescent="0.2">
      <c r="A38" s="347"/>
      <c r="B38" s="127">
        <f>'Chart of Accounts'!A35</f>
        <v>5016</v>
      </c>
      <c r="C38" s="127" t="str">
        <f>'Chart of Accounts'!B35</f>
        <v>Expense 16</v>
      </c>
      <c r="D38" s="137"/>
      <c r="E38" s="128">
        <f>'GL-Jan'!D232-'GL-Jan'!E232</f>
        <v>0</v>
      </c>
      <c r="F38" s="124"/>
      <c r="G38" s="351"/>
    </row>
    <row r="39" spans="1:7" ht="14.25" hidden="1" x14ac:dyDescent="0.2">
      <c r="A39" s="347"/>
      <c r="B39" s="127">
        <f>'Chart of Accounts'!A36</f>
        <v>5017</v>
      </c>
      <c r="C39" s="127" t="str">
        <f>'Chart of Accounts'!B36</f>
        <v>Expense 17</v>
      </c>
      <c r="D39" s="137"/>
      <c r="E39" s="128">
        <f>'GL-Jan'!D241-'GL-Jan'!E241</f>
        <v>0</v>
      </c>
      <c r="F39" s="124"/>
      <c r="G39" s="351"/>
    </row>
    <row r="40" spans="1:7" ht="14.25" hidden="1" x14ac:dyDescent="0.2">
      <c r="A40" s="347"/>
      <c r="B40" s="127">
        <f>'Chart of Accounts'!A38</f>
        <v>5018</v>
      </c>
      <c r="C40" s="127" t="str">
        <f>'Chart of Accounts'!B38</f>
        <v>Expense 18</v>
      </c>
      <c r="D40" s="137"/>
      <c r="E40" s="128">
        <f>'GL-Jan'!D250-'GL-Jan'!E250</f>
        <v>0</v>
      </c>
      <c r="F40" s="124"/>
      <c r="G40" s="351"/>
    </row>
    <row r="41" spans="1:7" ht="14.25" hidden="1" x14ac:dyDescent="0.2">
      <c r="A41" s="347"/>
      <c r="B41" s="127">
        <f>'Chart of Accounts'!A39</f>
        <v>5019</v>
      </c>
      <c r="C41" s="127" t="str">
        <f>'Chart of Accounts'!B39</f>
        <v>Expense 19</v>
      </c>
      <c r="D41" s="137"/>
      <c r="E41" s="128">
        <f>'GL-Jan'!D259-'GL-Jan'!E259</f>
        <v>0</v>
      </c>
      <c r="F41" s="124"/>
      <c r="G41" s="351"/>
    </row>
    <row r="42" spans="1:7" ht="14.25" hidden="1" x14ac:dyDescent="0.2">
      <c r="A42" s="347"/>
      <c r="B42" s="127">
        <f>'Chart of Accounts'!A40</f>
        <v>5020</v>
      </c>
      <c r="C42" s="127" t="str">
        <f>'Chart of Accounts'!B40</f>
        <v>Expense 20</v>
      </c>
      <c r="D42" s="137"/>
      <c r="E42" s="128">
        <f>'GL-Jan'!D268-'GL-Jan'!E268</f>
        <v>0</v>
      </c>
      <c r="F42" s="124"/>
      <c r="G42" s="351"/>
    </row>
    <row r="43" spans="1:7" ht="14.25" hidden="1" x14ac:dyDescent="0.2">
      <c r="A43" s="347"/>
      <c r="B43" s="127">
        <f>'Chart of Accounts'!A41</f>
        <v>5021</v>
      </c>
      <c r="C43" s="127" t="str">
        <f>'Chart of Accounts'!B41</f>
        <v>Expense 21</v>
      </c>
      <c r="D43" s="137"/>
      <c r="E43" s="128">
        <f>'GL-Jan'!D277-'GL-Jan'!E277</f>
        <v>0</v>
      </c>
      <c r="F43" s="124"/>
      <c r="G43" s="351"/>
    </row>
    <row r="44" spans="1:7" ht="14.25" hidden="1" x14ac:dyDescent="0.2">
      <c r="A44" s="347"/>
      <c r="B44" s="127">
        <f>'Chart of Accounts'!A42</f>
        <v>5022</v>
      </c>
      <c r="C44" s="127" t="str">
        <f>'Chart of Accounts'!B42</f>
        <v>Expense 22</v>
      </c>
      <c r="D44" s="137"/>
      <c r="E44" s="128">
        <f>'GL-Jan'!D286-'GL-Jan'!E286</f>
        <v>0</v>
      </c>
      <c r="F44" s="124"/>
      <c r="G44" s="351"/>
    </row>
    <row r="45" spans="1:7" ht="14.25" hidden="1" x14ac:dyDescent="0.2">
      <c r="A45" s="347"/>
      <c r="B45" s="127">
        <f>'Chart of Accounts'!A43</f>
        <v>5023</v>
      </c>
      <c r="C45" s="127" t="str">
        <f>'Chart of Accounts'!B43</f>
        <v>Expense 23</v>
      </c>
      <c r="D45" s="137"/>
      <c r="E45" s="128">
        <f>'GL-Jan'!D295-'GL-Jan'!E295</f>
        <v>0</v>
      </c>
      <c r="F45" s="124"/>
      <c r="G45" s="351"/>
    </row>
    <row r="46" spans="1:7" ht="14.25" hidden="1" x14ac:dyDescent="0.2">
      <c r="A46" s="347"/>
      <c r="B46" s="127">
        <f>'Chart of Accounts'!A44</f>
        <v>5024</v>
      </c>
      <c r="C46" s="127" t="str">
        <f>'Chart of Accounts'!B44</f>
        <v>Expense 24</v>
      </c>
      <c r="D46" s="137"/>
      <c r="E46" s="128">
        <f>'GL-Jan'!D304-'GL-Jan'!E304</f>
        <v>0</v>
      </c>
      <c r="F46" s="124"/>
      <c r="G46" s="351"/>
    </row>
    <row r="47" spans="1:7" ht="14.25" hidden="1" x14ac:dyDescent="0.2">
      <c r="A47" s="347"/>
      <c r="B47" s="127">
        <f>'Chart of Accounts'!A45</f>
        <v>5025</v>
      </c>
      <c r="C47" s="127" t="str">
        <f>'Chart of Accounts'!B45</f>
        <v>Expense 25</v>
      </c>
      <c r="D47" s="137"/>
      <c r="E47" s="128">
        <f>'GL-Jan'!D313-'GL-Jan'!E313</f>
        <v>0</v>
      </c>
      <c r="F47" s="124"/>
      <c r="G47" s="351"/>
    </row>
    <row r="48" spans="1:7" ht="14.25" hidden="1" x14ac:dyDescent="0.2">
      <c r="A48" s="347"/>
      <c r="B48" s="127">
        <f>'Chart of Accounts'!A46</f>
        <v>5026</v>
      </c>
      <c r="C48" s="127" t="str">
        <f>'Chart of Accounts'!B46</f>
        <v>Expense 26</v>
      </c>
      <c r="D48" s="137"/>
      <c r="E48" s="128">
        <f>'GL-Jan'!D329-'GL-Jan'!E329</f>
        <v>0</v>
      </c>
      <c r="F48" s="124"/>
      <c r="G48" s="351"/>
    </row>
    <row r="49" spans="1:7" ht="14.25" hidden="1" x14ac:dyDescent="0.2">
      <c r="A49" s="347"/>
      <c r="B49" s="127">
        <f>'Chart of Accounts'!A47</f>
        <v>5027</v>
      </c>
      <c r="C49" s="127" t="str">
        <f>'Chart of Accounts'!B47</f>
        <v>Expense 27</v>
      </c>
      <c r="D49" s="137"/>
      <c r="E49" s="128">
        <f>'GL-Jan'!D338-'GL-Jan'!E338</f>
        <v>0</v>
      </c>
      <c r="F49" s="124"/>
      <c r="G49" s="351"/>
    </row>
    <row r="50" spans="1:7" ht="14.25" hidden="1" x14ac:dyDescent="0.2">
      <c r="A50" s="347"/>
      <c r="B50" s="127">
        <f>'Chart of Accounts'!A48</f>
        <v>5028</v>
      </c>
      <c r="C50" s="127" t="str">
        <f>'Chart of Accounts'!B48</f>
        <v>Expense 28</v>
      </c>
      <c r="D50" s="137"/>
      <c r="E50" s="128">
        <f>'GL-Jan'!D347-'GL-Jan'!E347</f>
        <v>0</v>
      </c>
      <c r="F50" s="124"/>
      <c r="G50" s="351"/>
    </row>
    <row r="51" spans="1:7" ht="15.75" x14ac:dyDescent="0.25">
      <c r="A51" s="347"/>
      <c r="B51" s="129"/>
      <c r="C51" s="130" t="s">
        <v>7</v>
      </c>
      <c r="D51" s="131"/>
      <c r="E51" s="132"/>
      <c r="F51" s="129"/>
      <c r="G51" s="350">
        <f>SUM(E23:E50)</f>
        <v>0</v>
      </c>
    </row>
    <row r="52" spans="1:7" ht="18" x14ac:dyDescent="0.25">
      <c r="A52" s="347"/>
      <c r="B52" s="124"/>
      <c r="C52" s="138"/>
      <c r="D52" s="139"/>
      <c r="E52" s="140"/>
      <c r="F52" s="124"/>
      <c r="G52" s="351"/>
    </row>
    <row r="53" spans="1:7" ht="15.75" x14ac:dyDescent="0.25">
      <c r="A53" s="347"/>
      <c r="B53" s="141" t="s">
        <v>38</v>
      </c>
      <c r="C53" s="142"/>
      <c r="D53" s="143"/>
      <c r="E53" s="144"/>
      <c r="F53" s="142"/>
      <c r="G53" s="352">
        <f>G20-G51</f>
        <v>363.27</v>
      </c>
    </row>
    <row r="54" spans="1:7" ht="18" x14ac:dyDescent="0.25">
      <c r="A54" s="347"/>
      <c r="B54" s="124"/>
      <c r="C54" s="146"/>
      <c r="D54" s="146"/>
      <c r="E54" s="147"/>
      <c r="F54" s="124"/>
      <c r="G54" s="351"/>
    </row>
    <row r="55" spans="1:7" ht="15.75" x14ac:dyDescent="0.25">
      <c r="A55" s="347"/>
      <c r="B55" s="148" t="s">
        <v>14</v>
      </c>
      <c r="C55" s="148"/>
      <c r="D55" s="148"/>
      <c r="E55" s="149"/>
      <c r="F55" s="148"/>
      <c r="G55" s="353">
        <f>G8+G53</f>
        <v>5406.8700000000008</v>
      </c>
    </row>
    <row r="56" spans="1:7" ht="18.75" thickBot="1" x14ac:dyDescent="0.3">
      <c r="A56" s="354"/>
      <c r="B56" s="355"/>
      <c r="C56" s="356"/>
      <c r="D56" s="356"/>
      <c r="E56" s="357"/>
      <c r="F56" s="355"/>
      <c r="G56" s="358"/>
    </row>
    <row r="57" spans="1:7" ht="18"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D4"/>
  </mergeCells>
  <phoneticPr fontId="10" type="noConversion"/>
  <pageMargins left="0.75" right="0.75" top="0.25" bottom="0.25" header="0.5" footer="0.5"/>
  <pageSetup scale="91"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0000"/>
    <pageSetUpPr fitToPage="1"/>
  </sheetPr>
  <dimension ref="A1:K395"/>
  <sheetViews>
    <sheetView topLeftCell="A6" workbookViewId="0">
      <pane ySplit="1380" topLeftCell="A94"/>
      <selection activeCell="J6" sqref="J6"/>
      <selection pane="bottomLeft" activeCell="C17" sqref="C17"/>
    </sheetView>
  </sheetViews>
  <sheetFormatPr defaultColWidth="8.85546875" defaultRowHeight="12.75" x14ac:dyDescent="0.2"/>
  <cols>
    <col min="1" max="1" width="8.140625" bestFit="1" customWidth="1"/>
    <col min="2" max="2" width="32.140625" customWidth="1"/>
    <col min="3" max="3" width="9" style="1" customWidth="1"/>
    <col min="4" max="5" width="15.7109375" customWidth="1"/>
    <col min="6" max="6" width="14.28515625" customWidth="1"/>
    <col min="7" max="7" width="6" style="2" customWidth="1"/>
  </cols>
  <sheetData>
    <row r="1" spans="1:6" ht="23.25" x14ac:dyDescent="0.35">
      <c r="A1" s="447" t="str">
        <f>'Chart of Accounts'!A1:B1</f>
        <v>IOMC Crossroads Crew</v>
      </c>
      <c r="B1" s="448"/>
      <c r="C1" s="448"/>
      <c r="D1" s="448"/>
      <c r="E1" s="448"/>
      <c r="F1" s="449"/>
    </row>
    <row r="2" spans="1:6" ht="18" x14ac:dyDescent="0.25">
      <c r="A2" s="450" t="s">
        <v>1</v>
      </c>
      <c r="B2" s="451"/>
      <c r="C2" s="451"/>
      <c r="D2" s="451"/>
      <c r="E2" s="451"/>
      <c r="F2" s="452"/>
    </row>
    <row r="3" spans="1:6" ht="18" x14ac:dyDescent="0.25">
      <c r="A3" s="457" t="s">
        <v>46</v>
      </c>
      <c r="B3" s="458"/>
      <c r="C3" s="458"/>
      <c r="D3" s="275">
        <f>'Chart of Accounts'!A3</f>
        <v>2018</v>
      </c>
      <c r="E3" s="273"/>
      <c r="F3" s="274"/>
    </row>
    <row r="4" spans="1:6" ht="18.75" thickBot="1" x14ac:dyDescent="0.3">
      <c r="A4" s="453"/>
      <c r="B4" s="454"/>
      <c r="C4" s="454"/>
      <c r="D4" s="454"/>
      <c r="E4" s="454"/>
      <c r="F4" s="455"/>
    </row>
    <row r="5" spans="1:6" ht="15.75" x14ac:dyDescent="0.25">
      <c r="A5" s="70"/>
      <c r="B5" s="71"/>
      <c r="C5" s="72"/>
      <c r="D5" s="456"/>
      <c r="E5" s="456"/>
      <c r="F5" s="73"/>
    </row>
    <row r="6" spans="1:6" ht="39" thickBot="1" x14ac:dyDescent="0.25">
      <c r="A6" s="108" t="s">
        <v>37</v>
      </c>
      <c r="B6" s="20" t="s">
        <v>2</v>
      </c>
      <c r="C6" s="20" t="s">
        <v>4</v>
      </c>
      <c r="D6" s="20" t="s">
        <v>29</v>
      </c>
      <c r="E6" s="20" t="s">
        <v>103</v>
      </c>
      <c r="F6" s="20" t="s">
        <v>3</v>
      </c>
    </row>
    <row r="7" spans="1:6" ht="17.25" thickTop="1" thickBot="1" x14ac:dyDescent="0.3">
      <c r="A7" s="20"/>
      <c r="B7" s="19"/>
      <c r="C7" s="14"/>
      <c r="D7" s="9"/>
      <c r="E7" s="10"/>
      <c r="F7" s="104"/>
    </row>
    <row r="8" spans="1:6" ht="16.5" thickTop="1" x14ac:dyDescent="0.25">
      <c r="A8" s="85">
        <f>'Chart of Accounts'!A6</f>
        <v>4001</v>
      </c>
      <c r="B8" s="84" t="str">
        <f>'Chart of Accounts'!B6</f>
        <v>Dues</v>
      </c>
      <c r="C8" s="14"/>
      <c r="D8" s="446"/>
      <c r="E8" s="446"/>
      <c r="F8" s="21"/>
    </row>
    <row r="9" spans="1:6" x14ac:dyDescent="0.2">
      <c r="A9" s="24"/>
      <c r="B9" s="74" t="s">
        <v>8</v>
      </c>
      <c r="C9" s="22"/>
      <c r="D9" s="23"/>
      <c r="E9" s="23"/>
      <c r="F9" s="25">
        <f>'GL-Jan'!F353</f>
        <v>5406.8700000000008</v>
      </c>
    </row>
    <row r="10" spans="1:6" x14ac:dyDescent="0.2">
      <c r="A10" s="181"/>
      <c r="B10" s="182" t="s">
        <v>198</v>
      </c>
      <c r="C10" s="183"/>
      <c r="D10" s="184"/>
      <c r="E10" s="185">
        <f>'Dues Payment Details'!H46</f>
        <v>556</v>
      </c>
      <c r="F10" s="152">
        <f>E10-D10+F9</f>
        <v>5962.8700000000008</v>
      </c>
    </row>
    <row r="11" spans="1:6" x14ac:dyDescent="0.2">
      <c r="A11" s="181"/>
      <c r="B11" s="182"/>
      <c r="C11" s="183"/>
      <c r="D11" s="184"/>
      <c r="E11" s="185"/>
      <c r="F11" s="152">
        <f>E11-D11+F10</f>
        <v>5962.8700000000008</v>
      </c>
    </row>
    <row r="12" spans="1:6" x14ac:dyDescent="0.2">
      <c r="A12" s="181">
        <v>43147</v>
      </c>
      <c r="B12" s="182" t="s">
        <v>225</v>
      </c>
      <c r="C12" s="183" t="s">
        <v>226</v>
      </c>
      <c r="D12" s="184"/>
      <c r="E12" s="185">
        <v>-2.27</v>
      </c>
      <c r="F12" s="152">
        <f t="shared" ref="F12:F15" si="0">E12-D12+F11</f>
        <v>5960.6</v>
      </c>
    </row>
    <row r="13" spans="1:6" x14ac:dyDescent="0.2">
      <c r="A13" s="181">
        <v>43147</v>
      </c>
      <c r="B13" s="182" t="s">
        <v>225</v>
      </c>
      <c r="C13" s="183" t="s">
        <v>227</v>
      </c>
      <c r="D13" s="184"/>
      <c r="E13" s="185">
        <v>-1.51</v>
      </c>
      <c r="F13" s="152">
        <f t="shared" si="0"/>
        <v>5959.09</v>
      </c>
    </row>
    <row r="14" spans="1:6" x14ac:dyDescent="0.2">
      <c r="A14" s="181">
        <v>43147</v>
      </c>
      <c r="B14" s="182" t="s">
        <v>225</v>
      </c>
      <c r="C14" s="183" t="s">
        <v>228</v>
      </c>
      <c r="D14" s="184"/>
      <c r="E14" s="185">
        <v>-1.51</v>
      </c>
      <c r="F14" s="152">
        <f t="shared" si="0"/>
        <v>5957.58</v>
      </c>
    </row>
    <row r="15" spans="1:6" x14ac:dyDescent="0.2">
      <c r="A15" s="181">
        <v>43147</v>
      </c>
      <c r="B15" s="182" t="s">
        <v>225</v>
      </c>
      <c r="C15" s="183" t="s">
        <v>229</v>
      </c>
      <c r="D15" s="184"/>
      <c r="E15" s="185">
        <v>-2.27</v>
      </c>
      <c r="F15" s="152">
        <f t="shared" si="0"/>
        <v>5955.3099999999995</v>
      </c>
    </row>
    <row r="16" spans="1:6" x14ac:dyDescent="0.2">
      <c r="A16" s="181"/>
      <c r="B16" s="186"/>
      <c r="C16" s="183"/>
      <c r="D16" s="184"/>
      <c r="E16" s="185"/>
      <c r="F16" s="152">
        <f>E16-D16+F15</f>
        <v>5955.3099999999995</v>
      </c>
    </row>
    <row r="17" spans="1:6" x14ac:dyDescent="0.2">
      <c r="A17" s="181"/>
      <c r="B17" s="187"/>
      <c r="C17" s="183"/>
      <c r="D17" s="184"/>
      <c r="E17" s="185"/>
      <c r="F17" s="152">
        <f>E17-D17+F16</f>
        <v>5955.3099999999995</v>
      </c>
    </row>
    <row r="18" spans="1:6" ht="14.25" x14ac:dyDescent="0.2">
      <c r="A18" s="29"/>
      <c r="B18" s="30" t="s">
        <v>9</v>
      </c>
      <c r="C18" s="31"/>
      <c r="D18" s="153">
        <f>SUM(D10:D17)</f>
        <v>0</v>
      </c>
      <c r="E18" s="154">
        <f>SUM(E10:E17)</f>
        <v>548.44000000000005</v>
      </c>
      <c r="F18" s="155"/>
    </row>
    <row r="19" spans="1:6" x14ac:dyDescent="0.2">
      <c r="A19" s="75"/>
      <c r="B19" s="28"/>
      <c r="C19" s="8"/>
      <c r="D19" s="156"/>
      <c r="E19" s="157"/>
      <c r="F19" s="157"/>
    </row>
    <row r="20" spans="1:6" x14ac:dyDescent="0.2">
      <c r="A20" s="75"/>
      <c r="B20" s="28"/>
      <c r="C20" s="8"/>
      <c r="D20" s="156"/>
      <c r="E20" s="157"/>
      <c r="F20" s="157"/>
    </row>
    <row r="21" spans="1:6" ht="18" customHeight="1" x14ac:dyDescent="0.25">
      <c r="A21" s="90">
        <f>'Chart of Accounts'!A7</f>
        <v>4002</v>
      </c>
      <c r="B21" s="90" t="str">
        <f>'Chart of Accounts'!B7</f>
        <v>Swag</v>
      </c>
      <c r="C21" s="8"/>
      <c r="D21" s="158"/>
      <c r="E21" s="159"/>
      <c r="F21" s="160"/>
    </row>
    <row r="22" spans="1:6" ht="18" customHeight="1" x14ac:dyDescent="0.2">
      <c r="A22" s="91"/>
      <c r="B22" s="74" t="s">
        <v>8</v>
      </c>
      <c r="C22" s="22"/>
      <c r="D22" s="161"/>
      <c r="E22" s="162"/>
      <c r="F22" s="163">
        <f>F17</f>
        <v>5955.3099999999995</v>
      </c>
    </row>
    <row r="23" spans="1:6" x14ac:dyDescent="0.2">
      <c r="A23" s="181"/>
      <c r="B23" s="187"/>
      <c r="C23" s="183"/>
      <c r="D23" s="184"/>
      <c r="E23" s="185"/>
      <c r="F23" s="152">
        <f>E23-D23+F22</f>
        <v>5955.3099999999995</v>
      </c>
    </row>
    <row r="24" spans="1:6" x14ac:dyDescent="0.2">
      <c r="A24" s="181"/>
      <c r="B24" s="187"/>
      <c r="C24" s="183"/>
      <c r="D24" s="184"/>
      <c r="E24" s="185"/>
      <c r="F24" s="152">
        <f>E24-D24+F23</f>
        <v>5955.3099999999995</v>
      </c>
    </row>
    <row r="25" spans="1:6" x14ac:dyDescent="0.2">
      <c r="A25" s="181"/>
      <c r="B25" s="187"/>
      <c r="C25" s="183"/>
      <c r="D25" s="184"/>
      <c r="E25" s="185"/>
      <c r="F25" s="152">
        <f>E25-D25+F24</f>
        <v>5955.3099999999995</v>
      </c>
    </row>
    <row r="26" spans="1:6" x14ac:dyDescent="0.2">
      <c r="A26" s="181"/>
      <c r="B26" s="187"/>
      <c r="C26" s="183"/>
      <c r="D26" s="184"/>
      <c r="E26" s="185"/>
      <c r="F26" s="152">
        <f>E26-D26+F25</f>
        <v>5955.3099999999995</v>
      </c>
    </row>
    <row r="27" spans="1:6" x14ac:dyDescent="0.2">
      <c r="A27" s="92"/>
      <c r="B27" s="30" t="s">
        <v>9</v>
      </c>
      <c r="C27" s="31"/>
      <c r="D27" s="153">
        <f>SUM(D23:D26)</f>
        <v>0</v>
      </c>
      <c r="E27" s="154">
        <f>SUM(E23:E26)</f>
        <v>0</v>
      </c>
      <c r="F27" s="152"/>
    </row>
    <row r="28" spans="1:6" ht="15.75" x14ac:dyDescent="0.25">
      <c r="A28" s="75"/>
      <c r="B28" s="32"/>
      <c r="C28" s="8"/>
      <c r="D28" s="156"/>
      <c r="E28" s="157"/>
      <c r="F28" s="160"/>
    </row>
    <row r="29" spans="1:6" ht="15.75" x14ac:dyDescent="0.25">
      <c r="A29" s="75"/>
      <c r="B29" s="32"/>
      <c r="C29" s="8"/>
      <c r="D29" s="156"/>
      <c r="E29" s="157"/>
      <c r="F29" s="160"/>
    </row>
    <row r="30" spans="1:6" ht="18" customHeight="1" x14ac:dyDescent="0.25">
      <c r="A30" s="90">
        <f>'Chart of Accounts'!A8</f>
        <v>4003</v>
      </c>
      <c r="B30" s="90" t="str">
        <f>'Chart of Accounts'!B8</f>
        <v>Party Revenue (Tickets, Raffles, etc.)</v>
      </c>
      <c r="C30" s="8"/>
      <c r="D30" s="158"/>
      <c r="E30" s="159"/>
      <c r="F30" s="160"/>
    </row>
    <row r="31" spans="1:6" ht="18" customHeight="1" x14ac:dyDescent="0.2">
      <c r="A31" s="91"/>
      <c r="B31" s="74" t="s">
        <v>8</v>
      </c>
      <c r="C31" s="22"/>
      <c r="D31" s="161"/>
      <c r="E31" s="162"/>
      <c r="F31" s="163">
        <f>F26</f>
        <v>5955.3099999999995</v>
      </c>
    </row>
    <row r="32" spans="1:6" x14ac:dyDescent="0.2">
      <c r="A32" s="181"/>
      <c r="B32" s="187"/>
      <c r="C32" s="183"/>
      <c r="D32" s="184"/>
      <c r="E32" s="185"/>
      <c r="F32" s="152">
        <f>E32-D32+F31</f>
        <v>5955.3099999999995</v>
      </c>
    </row>
    <row r="33" spans="1:7" x14ac:dyDescent="0.2">
      <c r="A33" s="181"/>
      <c r="B33" s="187"/>
      <c r="C33" s="183"/>
      <c r="D33" s="184"/>
      <c r="E33" s="185"/>
      <c r="F33" s="152">
        <f>E33-D33+F32</f>
        <v>5955.3099999999995</v>
      </c>
    </row>
    <row r="34" spans="1:7" x14ac:dyDescent="0.2">
      <c r="A34" s="181"/>
      <c r="B34" s="187"/>
      <c r="C34" s="183"/>
      <c r="D34" s="184"/>
      <c r="E34" s="185"/>
      <c r="F34" s="152">
        <f>E34-D34+F33</f>
        <v>5955.3099999999995</v>
      </c>
    </row>
    <row r="35" spans="1:7" x14ac:dyDescent="0.2">
      <c r="A35" s="181"/>
      <c r="B35" s="187"/>
      <c r="C35" s="183"/>
      <c r="D35" s="184"/>
      <c r="E35" s="185"/>
      <c r="F35" s="152">
        <f>E35-D35+F34</f>
        <v>5955.3099999999995</v>
      </c>
    </row>
    <row r="36" spans="1:7" x14ac:dyDescent="0.2">
      <c r="A36" s="92"/>
      <c r="B36" s="30" t="s">
        <v>9</v>
      </c>
      <c r="C36" s="31"/>
      <c r="D36" s="153">
        <f>SUM(D32:D35)</f>
        <v>0</v>
      </c>
      <c r="E36" s="154">
        <f>SUM(E32:E35)</f>
        <v>0</v>
      </c>
      <c r="F36" s="152"/>
    </row>
    <row r="37" spans="1:7" s="1" customFormat="1" ht="15.75" x14ac:dyDescent="0.25">
      <c r="A37" s="75"/>
      <c r="B37" s="32"/>
      <c r="C37" s="8"/>
      <c r="D37" s="156"/>
      <c r="E37" s="157"/>
      <c r="F37" s="157"/>
      <c r="G37" s="4"/>
    </row>
    <row r="38" spans="1:7" s="1" customFormat="1" ht="15.75" x14ac:dyDescent="0.25">
      <c r="A38" s="75"/>
      <c r="B38" s="32"/>
      <c r="C38" s="8"/>
      <c r="D38" s="156"/>
      <c r="E38" s="157"/>
      <c r="F38" s="157"/>
      <c r="G38" s="4"/>
    </row>
    <row r="39" spans="1:7" ht="18" customHeight="1" x14ac:dyDescent="0.25">
      <c r="A39" s="90">
        <f>'Chart of Accounts'!A9</f>
        <v>4004</v>
      </c>
      <c r="B39" s="90" t="str">
        <f>'Chart of Accounts'!B9</f>
        <v>Income 4</v>
      </c>
      <c r="C39" s="8"/>
      <c r="D39" s="158"/>
      <c r="E39" s="159"/>
      <c r="F39" s="160"/>
    </row>
    <row r="40" spans="1:7" ht="14.25" x14ac:dyDescent="0.2">
      <c r="A40" s="93"/>
      <c r="B40" s="74" t="s">
        <v>8</v>
      </c>
      <c r="C40" s="22"/>
      <c r="D40" s="161"/>
      <c r="E40" s="162"/>
      <c r="F40" s="163">
        <f>F35</f>
        <v>5955.3099999999995</v>
      </c>
    </row>
    <row r="41" spans="1:7" x14ac:dyDescent="0.2">
      <c r="A41" s="181"/>
      <c r="B41" s="187"/>
      <c r="C41" s="183"/>
      <c r="D41" s="184"/>
      <c r="E41" s="185"/>
      <c r="F41" s="152">
        <f>E41-D41+F40</f>
        <v>5955.3099999999995</v>
      </c>
    </row>
    <row r="42" spans="1:7" x14ac:dyDescent="0.2">
      <c r="A42" s="181"/>
      <c r="B42" s="187"/>
      <c r="C42" s="183"/>
      <c r="D42" s="184"/>
      <c r="E42" s="185"/>
      <c r="F42" s="152">
        <f>E42-D42+F41</f>
        <v>5955.3099999999995</v>
      </c>
    </row>
    <row r="43" spans="1:7" x14ac:dyDescent="0.2">
      <c r="A43" s="181"/>
      <c r="B43" s="187"/>
      <c r="C43" s="183"/>
      <c r="D43" s="184"/>
      <c r="E43" s="185"/>
      <c r="F43" s="152">
        <f>E43-D43+F42</f>
        <v>5955.3099999999995</v>
      </c>
    </row>
    <row r="44" spans="1:7" x14ac:dyDescent="0.2">
      <c r="A44" s="181"/>
      <c r="B44" s="187"/>
      <c r="C44" s="183"/>
      <c r="D44" s="184"/>
      <c r="E44" s="185"/>
      <c r="F44" s="152">
        <f>E44-D44+F43</f>
        <v>5955.3099999999995</v>
      </c>
    </row>
    <row r="45" spans="1:7" x14ac:dyDescent="0.2">
      <c r="A45" s="92"/>
      <c r="B45" s="30" t="s">
        <v>9</v>
      </c>
      <c r="C45" s="31"/>
      <c r="D45" s="153">
        <f>SUM(D41:D44)</f>
        <v>0</v>
      </c>
      <c r="E45" s="154">
        <f>SUM(E41:E44)</f>
        <v>0</v>
      </c>
      <c r="F45" s="152"/>
    </row>
    <row r="46" spans="1:7" s="1" customFormat="1" ht="15.75" x14ac:dyDescent="0.25">
      <c r="A46" s="75"/>
      <c r="B46" s="32"/>
      <c r="C46" s="8"/>
      <c r="D46" s="156"/>
      <c r="E46" s="157"/>
      <c r="F46" s="157"/>
      <c r="G46" s="4"/>
    </row>
    <row r="47" spans="1:7" s="1" customFormat="1" ht="15.75" hidden="1" x14ac:dyDescent="0.25">
      <c r="A47" s="75"/>
      <c r="B47" s="32"/>
      <c r="C47" s="8"/>
      <c r="D47" s="156"/>
      <c r="E47" s="157"/>
      <c r="F47" s="157"/>
      <c r="G47" s="4"/>
    </row>
    <row r="48" spans="1:7" ht="18" hidden="1" customHeight="1" x14ac:dyDescent="0.25">
      <c r="A48" s="90">
        <f>'Chart of Accounts'!A10</f>
        <v>4005</v>
      </c>
      <c r="B48" s="90" t="str">
        <f>'Chart of Accounts'!B10</f>
        <v>Income 5</v>
      </c>
      <c r="C48" s="8"/>
      <c r="D48" s="156"/>
      <c r="E48" s="157"/>
      <c r="F48" s="160"/>
    </row>
    <row r="49" spans="1:7" ht="18" hidden="1" customHeight="1" x14ac:dyDescent="0.2">
      <c r="A49" s="91"/>
      <c r="B49" s="74" t="s">
        <v>8</v>
      </c>
      <c r="C49" s="22"/>
      <c r="D49" s="161"/>
      <c r="E49" s="162"/>
      <c r="F49" s="163">
        <f>F44</f>
        <v>5955.3099999999995</v>
      </c>
    </row>
    <row r="50" spans="1:7" ht="12.75" hidden="1" customHeight="1" x14ac:dyDescent="0.2">
      <c r="A50" s="181"/>
      <c r="B50" s="187"/>
      <c r="C50" s="183"/>
      <c r="D50" s="184"/>
      <c r="E50" s="188"/>
      <c r="F50" s="152">
        <f>E50-D50+F49</f>
        <v>5955.3099999999995</v>
      </c>
    </row>
    <row r="51" spans="1:7" ht="12.75" hidden="1" customHeight="1" x14ac:dyDescent="0.2">
      <c r="A51" s="181"/>
      <c r="B51" s="187"/>
      <c r="C51" s="183"/>
      <c r="D51" s="184"/>
      <c r="E51" s="188"/>
      <c r="F51" s="152">
        <f>E51-D51+F50</f>
        <v>5955.3099999999995</v>
      </c>
    </row>
    <row r="52" spans="1:7" ht="12.75" hidden="1" customHeight="1" x14ac:dyDescent="0.2">
      <c r="A52" s="181"/>
      <c r="B52" s="187"/>
      <c r="C52" s="183"/>
      <c r="D52" s="184"/>
      <c r="E52" s="185"/>
      <c r="F52" s="152">
        <f>E52-D52+F51</f>
        <v>5955.3099999999995</v>
      </c>
    </row>
    <row r="53" spans="1:7" hidden="1" x14ac:dyDescent="0.2">
      <c r="A53" s="181"/>
      <c r="B53" s="187"/>
      <c r="C53" s="183"/>
      <c r="D53" s="184"/>
      <c r="E53" s="185"/>
      <c r="F53" s="152">
        <f>E53-D53+F52</f>
        <v>5955.3099999999995</v>
      </c>
    </row>
    <row r="54" spans="1:7" hidden="1" x14ac:dyDescent="0.2">
      <c r="A54" s="80"/>
      <c r="B54" s="30" t="s">
        <v>9</v>
      </c>
      <c r="C54" s="31"/>
      <c r="D54" s="153">
        <f>SUM(D50:D53)</f>
        <v>0</v>
      </c>
      <c r="E54" s="154">
        <f>SUM(E50:E53)</f>
        <v>0</v>
      </c>
      <c r="F54" s="152"/>
    </row>
    <row r="55" spans="1:7" s="1" customFormat="1" ht="15.75" hidden="1" x14ac:dyDescent="0.25">
      <c r="A55" s="75"/>
      <c r="B55" s="32"/>
      <c r="C55" s="8"/>
      <c r="D55" s="156"/>
      <c r="E55" s="157"/>
      <c r="F55" s="157"/>
      <c r="G55" s="4"/>
    </row>
    <row r="56" spans="1:7" s="1" customFormat="1" ht="15.75" hidden="1" x14ac:dyDescent="0.25">
      <c r="A56" s="75"/>
      <c r="B56" s="32"/>
      <c r="C56" s="8"/>
      <c r="D56" s="156"/>
      <c r="E56" s="157"/>
      <c r="F56" s="157"/>
      <c r="G56" s="4"/>
    </row>
    <row r="57" spans="1:7" ht="18" hidden="1" customHeight="1" x14ac:dyDescent="0.25">
      <c r="A57" s="90">
        <f>'Chart of Accounts'!A11</f>
        <v>4006</v>
      </c>
      <c r="B57" s="90" t="str">
        <f>'Chart of Accounts'!B11</f>
        <v>Income 6</v>
      </c>
      <c r="C57" s="8"/>
      <c r="D57" s="156"/>
      <c r="E57" s="157"/>
      <c r="F57" s="160"/>
    </row>
    <row r="58" spans="1:7" ht="18" hidden="1" customHeight="1" x14ac:dyDescent="0.2">
      <c r="A58" s="91"/>
      <c r="B58" s="74" t="s">
        <v>8</v>
      </c>
      <c r="C58" s="22"/>
      <c r="D58" s="161"/>
      <c r="E58" s="162"/>
      <c r="F58" s="163">
        <f>F53</f>
        <v>5955.3099999999995</v>
      </c>
    </row>
    <row r="59" spans="1:7" ht="12.75" hidden="1" customHeight="1" x14ac:dyDescent="0.2">
      <c r="A59" s="181"/>
      <c r="B59" s="187"/>
      <c r="C59" s="183"/>
      <c r="D59" s="184"/>
      <c r="E59" s="188"/>
      <c r="F59" s="152">
        <f>E59-D59+F58</f>
        <v>5955.3099999999995</v>
      </c>
    </row>
    <row r="60" spans="1:7" ht="12.75" hidden="1" customHeight="1" x14ac:dyDescent="0.2">
      <c r="A60" s="181"/>
      <c r="B60" s="187"/>
      <c r="C60" s="183"/>
      <c r="D60" s="184"/>
      <c r="E60" s="188"/>
      <c r="F60" s="152">
        <f>E60-D60+F59</f>
        <v>5955.3099999999995</v>
      </c>
    </row>
    <row r="61" spans="1:7" hidden="1" x14ac:dyDescent="0.2">
      <c r="A61" s="181"/>
      <c r="B61" s="187"/>
      <c r="C61" s="183"/>
      <c r="D61" s="184"/>
      <c r="E61" s="185"/>
      <c r="F61" s="152">
        <f>E61-D61+F60</f>
        <v>5955.3099999999995</v>
      </c>
    </row>
    <row r="62" spans="1:7" hidden="1" x14ac:dyDescent="0.2">
      <c r="A62" s="181"/>
      <c r="B62" s="187"/>
      <c r="C62" s="183"/>
      <c r="D62" s="184"/>
      <c r="E62" s="185"/>
      <c r="F62" s="152">
        <f>E62-D62+F61</f>
        <v>5955.3099999999995</v>
      </c>
    </row>
    <row r="63" spans="1:7" hidden="1" x14ac:dyDescent="0.2">
      <c r="A63" s="92"/>
      <c r="B63" s="30" t="s">
        <v>9</v>
      </c>
      <c r="C63" s="31"/>
      <c r="D63" s="153">
        <f>SUM(D59:D62)</f>
        <v>0</v>
      </c>
      <c r="E63" s="154">
        <f>SUM(E59:E62)</f>
        <v>0</v>
      </c>
      <c r="F63" s="152"/>
    </row>
    <row r="64" spans="1:7" s="1" customFormat="1" ht="15.75" hidden="1" x14ac:dyDescent="0.25">
      <c r="A64" s="75"/>
      <c r="B64" s="32"/>
      <c r="C64" s="8"/>
      <c r="D64" s="156"/>
      <c r="E64" s="157"/>
      <c r="F64" s="157"/>
      <c r="G64" s="4"/>
    </row>
    <row r="65" spans="1:7" s="1" customFormat="1" ht="15.75" hidden="1" x14ac:dyDescent="0.25">
      <c r="A65" s="75"/>
      <c r="B65" s="32"/>
      <c r="C65" s="8"/>
      <c r="D65" s="156"/>
      <c r="E65" s="157"/>
      <c r="F65" s="157"/>
      <c r="G65" s="4"/>
    </row>
    <row r="66" spans="1:7" ht="18" hidden="1" customHeight="1" x14ac:dyDescent="0.25">
      <c r="A66" s="90">
        <f>'Chart of Accounts'!A12</f>
        <v>4007</v>
      </c>
      <c r="B66" s="90" t="str">
        <f>'Chart of Accounts'!B12</f>
        <v>Income 7</v>
      </c>
      <c r="C66" s="8"/>
      <c r="D66" s="156"/>
      <c r="E66" s="157"/>
      <c r="F66" s="160"/>
    </row>
    <row r="67" spans="1:7" s="1" customFormat="1" ht="18" hidden="1" customHeight="1" x14ac:dyDescent="0.2">
      <c r="A67" s="91"/>
      <c r="B67" s="74" t="s">
        <v>8</v>
      </c>
      <c r="C67" s="22"/>
      <c r="D67" s="161"/>
      <c r="E67" s="162"/>
      <c r="F67" s="163">
        <f>F62</f>
        <v>5955.3099999999995</v>
      </c>
      <c r="G67" s="4"/>
    </row>
    <row r="68" spans="1:7" s="1" customFormat="1" ht="12.75" hidden="1" customHeight="1" x14ac:dyDescent="0.2">
      <c r="A68" s="181"/>
      <c r="B68" s="187"/>
      <c r="C68" s="183"/>
      <c r="D68" s="184"/>
      <c r="E68" s="188"/>
      <c r="F68" s="152">
        <f>E68-D68+F67</f>
        <v>5955.3099999999995</v>
      </c>
      <c r="G68" s="4"/>
    </row>
    <row r="69" spans="1:7" s="1" customFormat="1" ht="12.75" hidden="1" customHeight="1" x14ac:dyDescent="0.2">
      <c r="A69" s="181"/>
      <c r="B69" s="187"/>
      <c r="C69" s="183"/>
      <c r="D69" s="184"/>
      <c r="E69" s="188"/>
      <c r="F69" s="152">
        <f>E69-D69+F68</f>
        <v>5955.3099999999995</v>
      </c>
      <c r="G69" s="4"/>
    </row>
    <row r="70" spans="1:7" hidden="1" x14ac:dyDescent="0.2">
      <c r="A70" s="181"/>
      <c r="B70" s="187"/>
      <c r="C70" s="183"/>
      <c r="D70" s="184"/>
      <c r="E70" s="185"/>
      <c r="F70" s="152">
        <f>E70-D70+F69</f>
        <v>5955.3099999999995</v>
      </c>
    </row>
    <row r="71" spans="1:7" hidden="1" x14ac:dyDescent="0.2">
      <c r="A71" s="181"/>
      <c r="B71" s="187"/>
      <c r="C71" s="183"/>
      <c r="D71" s="184"/>
      <c r="E71" s="185"/>
      <c r="F71" s="152">
        <f>E71-D71+F70</f>
        <v>5955.3099999999995</v>
      </c>
    </row>
    <row r="72" spans="1:7" hidden="1" x14ac:dyDescent="0.2">
      <c r="A72" s="92"/>
      <c r="B72" s="30" t="s">
        <v>9</v>
      </c>
      <c r="C72" s="31"/>
      <c r="D72" s="153">
        <f>SUM(D68:D71)</f>
        <v>0</v>
      </c>
      <c r="E72" s="154">
        <f>SUM(E68:E71)</f>
        <v>0</v>
      </c>
      <c r="F72" s="152"/>
    </row>
    <row r="73" spans="1:7" s="1" customFormat="1" ht="15.75" hidden="1" x14ac:dyDescent="0.25">
      <c r="A73" s="75"/>
      <c r="B73" s="32"/>
      <c r="C73" s="26"/>
      <c r="D73" s="156"/>
      <c r="E73" s="157"/>
      <c r="F73" s="157"/>
      <c r="G73" s="4"/>
    </row>
    <row r="74" spans="1:7" s="1" customFormat="1" ht="15.75" hidden="1" x14ac:dyDescent="0.25">
      <c r="A74" s="75"/>
      <c r="B74" s="32"/>
      <c r="C74" s="26"/>
      <c r="D74" s="156"/>
      <c r="E74" s="157"/>
      <c r="F74" s="157"/>
      <c r="G74" s="4"/>
    </row>
    <row r="75" spans="1:7" ht="18" hidden="1" customHeight="1" x14ac:dyDescent="0.25">
      <c r="A75" s="90">
        <f>'Chart of Accounts'!A13</f>
        <v>4008</v>
      </c>
      <c r="B75" s="90" t="str">
        <f>'Chart of Accounts'!B13</f>
        <v>Income 8</v>
      </c>
      <c r="C75" s="8"/>
      <c r="D75" s="156"/>
      <c r="E75" s="157"/>
      <c r="F75" s="160"/>
    </row>
    <row r="76" spans="1:7" s="1" customFormat="1" ht="18" hidden="1" customHeight="1" x14ac:dyDescent="0.2">
      <c r="A76" s="91"/>
      <c r="B76" s="74" t="s">
        <v>8</v>
      </c>
      <c r="C76" s="22"/>
      <c r="D76" s="161"/>
      <c r="E76" s="162"/>
      <c r="F76" s="163">
        <f>F71</f>
        <v>5955.3099999999995</v>
      </c>
      <c r="G76" s="4"/>
    </row>
    <row r="77" spans="1:7" s="1" customFormat="1" ht="12.75" hidden="1" customHeight="1" x14ac:dyDescent="0.2">
      <c r="A77" s="181"/>
      <c r="B77" s="187"/>
      <c r="C77" s="183"/>
      <c r="D77" s="184"/>
      <c r="E77" s="188"/>
      <c r="F77" s="152">
        <f>E77-D77+F76</f>
        <v>5955.3099999999995</v>
      </c>
      <c r="G77" s="4"/>
    </row>
    <row r="78" spans="1:7" s="1" customFormat="1" ht="12.75" hidden="1" customHeight="1" x14ac:dyDescent="0.2">
      <c r="A78" s="181"/>
      <c r="B78" s="187"/>
      <c r="C78" s="183"/>
      <c r="D78" s="184"/>
      <c r="E78" s="188"/>
      <c r="F78" s="152">
        <f>E78-D78+F77</f>
        <v>5955.3099999999995</v>
      </c>
      <c r="G78" s="4"/>
    </row>
    <row r="79" spans="1:7" hidden="1" x14ac:dyDescent="0.2">
      <c r="A79" s="181"/>
      <c r="B79" s="187"/>
      <c r="C79" s="183"/>
      <c r="D79" s="184"/>
      <c r="E79" s="185"/>
      <c r="F79" s="152">
        <f>E79-D79+F78</f>
        <v>5955.3099999999995</v>
      </c>
    </row>
    <row r="80" spans="1:7" hidden="1" x14ac:dyDescent="0.2">
      <c r="A80" s="181"/>
      <c r="B80" s="187"/>
      <c r="C80" s="183"/>
      <c r="D80" s="184"/>
      <c r="E80" s="185"/>
      <c r="F80" s="152">
        <f>E80-D80+F79</f>
        <v>5955.3099999999995</v>
      </c>
    </row>
    <row r="81" spans="1:7" hidden="1" x14ac:dyDescent="0.2">
      <c r="A81" s="92"/>
      <c r="B81" s="30" t="s">
        <v>9</v>
      </c>
      <c r="C81" s="31"/>
      <c r="D81" s="153">
        <f>SUM(D77:D80)</f>
        <v>0</v>
      </c>
      <c r="E81" s="154">
        <f>SUM(E77:E80)</f>
        <v>0</v>
      </c>
      <c r="F81" s="152"/>
    </row>
    <row r="82" spans="1:7" s="1" customFormat="1" ht="15.75" hidden="1" x14ac:dyDescent="0.25">
      <c r="A82" s="75"/>
      <c r="B82" s="32"/>
      <c r="C82" s="26"/>
      <c r="D82" s="156"/>
      <c r="E82" s="157"/>
      <c r="F82" s="157"/>
      <c r="G82" s="4"/>
    </row>
    <row r="83" spans="1:7" s="1" customFormat="1" ht="15.75" hidden="1" x14ac:dyDescent="0.25">
      <c r="A83" s="87"/>
      <c r="B83" s="32"/>
      <c r="C83" s="26"/>
      <c r="D83" s="156"/>
      <c r="E83" s="157"/>
      <c r="F83" s="157"/>
      <c r="G83" s="4"/>
    </row>
    <row r="84" spans="1:7" s="1" customFormat="1" ht="15.75" hidden="1" x14ac:dyDescent="0.25">
      <c r="A84" s="90">
        <f>'Chart of Accounts'!A14</f>
        <v>4009</v>
      </c>
      <c r="B84" s="90" t="str">
        <f>'Chart of Accounts'!B14</f>
        <v>Income 9</v>
      </c>
      <c r="C84" s="8"/>
      <c r="D84" s="156"/>
      <c r="E84" s="157"/>
      <c r="F84" s="160"/>
      <c r="G84" s="4"/>
    </row>
    <row r="85" spans="1:7" s="1" customFormat="1" hidden="1" x14ac:dyDescent="0.2">
      <c r="A85" s="91"/>
      <c r="B85" s="74" t="s">
        <v>8</v>
      </c>
      <c r="C85" s="22"/>
      <c r="D85" s="161"/>
      <c r="E85" s="162"/>
      <c r="F85" s="163">
        <f>F80</f>
        <v>5955.3099999999995</v>
      </c>
      <c r="G85" s="4"/>
    </row>
    <row r="86" spans="1:7" s="1" customFormat="1" ht="12.75" hidden="1" customHeight="1" x14ac:dyDescent="0.2">
      <c r="A86" s="181"/>
      <c r="B86" s="187"/>
      <c r="C86" s="183"/>
      <c r="D86" s="184"/>
      <c r="E86" s="188"/>
      <c r="F86" s="152">
        <f>E86-D86+F85</f>
        <v>5955.3099999999995</v>
      </c>
      <c r="G86" s="4"/>
    </row>
    <row r="87" spans="1:7" s="1" customFormat="1" ht="12.75" hidden="1" customHeight="1" x14ac:dyDescent="0.2">
      <c r="A87" s="181"/>
      <c r="B87" s="187"/>
      <c r="C87" s="183"/>
      <c r="D87" s="184"/>
      <c r="E87" s="188"/>
      <c r="F87" s="152">
        <f>E87-D87+F86</f>
        <v>5955.3099999999995</v>
      </c>
      <c r="G87" s="4"/>
    </row>
    <row r="88" spans="1:7" s="1" customFormat="1" hidden="1" x14ac:dyDescent="0.2">
      <c r="A88" s="181"/>
      <c r="B88" s="187"/>
      <c r="C88" s="183"/>
      <c r="D88" s="184"/>
      <c r="E88" s="185"/>
      <c r="F88" s="152">
        <f>E88-D88+F87</f>
        <v>5955.3099999999995</v>
      </c>
      <c r="G88" s="4"/>
    </row>
    <row r="89" spans="1:7" s="1" customFormat="1" hidden="1" x14ac:dyDescent="0.2">
      <c r="A89" s="181"/>
      <c r="B89" s="187"/>
      <c r="C89" s="183"/>
      <c r="D89" s="184"/>
      <c r="E89" s="185"/>
      <c r="F89" s="152">
        <f>E89-D89+F88</f>
        <v>5955.3099999999995</v>
      </c>
      <c r="G89" s="4"/>
    </row>
    <row r="90" spans="1:7" s="1" customFormat="1" hidden="1" x14ac:dyDescent="0.2">
      <c r="A90" s="39"/>
      <c r="B90" s="30" t="s">
        <v>9</v>
      </c>
      <c r="C90" s="31"/>
      <c r="D90" s="153">
        <f>SUM(D86:D89)</f>
        <v>0</v>
      </c>
      <c r="E90" s="154">
        <f>SUM(E86:E89)</f>
        <v>0</v>
      </c>
      <c r="F90" s="152"/>
      <c r="G90" s="4"/>
    </row>
    <row r="91" spans="1:7" s="1" customFormat="1" ht="15.75" x14ac:dyDescent="0.25">
      <c r="A91" s="75"/>
      <c r="B91" s="32"/>
      <c r="C91" s="26"/>
      <c r="D91" s="156"/>
      <c r="E91" s="157"/>
      <c r="F91" s="157"/>
      <c r="G91" s="4"/>
    </row>
    <row r="92" spans="1:7" s="1" customFormat="1" ht="15.75" x14ac:dyDescent="0.25">
      <c r="A92" s="312"/>
      <c r="B92" s="315" t="s">
        <v>5</v>
      </c>
      <c r="C92" s="313"/>
      <c r="D92" s="314"/>
      <c r="E92" s="314"/>
      <c r="F92" s="314"/>
      <c r="G92" s="4"/>
    </row>
    <row r="93" spans="1:7" s="1" customFormat="1" ht="15.75" x14ac:dyDescent="0.25">
      <c r="A93" s="75"/>
      <c r="B93" s="32"/>
      <c r="C93" s="26"/>
      <c r="D93" s="156"/>
      <c r="E93" s="157"/>
      <c r="F93" s="157"/>
      <c r="G93" s="4"/>
    </row>
    <row r="94" spans="1:7" s="1" customFormat="1" ht="15.75" x14ac:dyDescent="0.25">
      <c r="A94" s="89">
        <f>'Chart of Accounts'!A18</f>
        <v>5001</v>
      </c>
      <c r="B94" s="89" t="str">
        <f>'Chart of Accounts'!B18</f>
        <v>PayPal Fees</v>
      </c>
      <c r="C94" s="8"/>
      <c r="D94" s="156"/>
      <c r="E94" s="157"/>
      <c r="F94" s="160"/>
      <c r="G94" s="4"/>
    </row>
    <row r="95" spans="1:7" s="1" customFormat="1" x14ac:dyDescent="0.2">
      <c r="A95" s="77"/>
      <c r="B95" s="74" t="s">
        <v>8</v>
      </c>
      <c r="C95" s="22"/>
      <c r="D95" s="161"/>
      <c r="E95" s="162"/>
      <c r="F95" s="163">
        <f>F89</f>
        <v>5955.3099999999995</v>
      </c>
      <c r="G95" s="4"/>
    </row>
    <row r="96" spans="1:7" s="1" customFormat="1" ht="12.75" customHeight="1" x14ac:dyDescent="0.2">
      <c r="A96" s="189"/>
      <c r="B96" s="190"/>
      <c r="C96" s="183"/>
      <c r="D96" s="184"/>
      <c r="E96" s="188"/>
      <c r="F96" s="152">
        <f>E96-D96+F95</f>
        <v>5955.3099999999995</v>
      </c>
      <c r="G96" s="4"/>
    </row>
    <row r="97" spans="1:7" s="1" customFormat="1" ht="12.75" customHeight="1" x14ac:dyDescent="0.2">
      <c r="A97" s="189"/>
      <c r="B97" s="187"/>
      <c r="C97" s="183"/>
      <c r="D97" s="184"/>
      <c r="E97" s="188"/>
      <c r="F97" s="152">
        <f>E97-D97+F96</f>
        <v>5955.3099999999995</v>
      </c>
      <c r="G97" s="4"/>
    </row>
    <row r="98" spans="1:7" s="1" customFormat="1" x14ac:dyDescent="0.2">
      <c r="A98" s="189"/>
      <c r="B98" s="187"/>
      <c r="C98" s="183"/>
      <c r="D98" s="184"/>
      <c r="E98" s="185"/>
      <c r="F98" s="152">
        <f>E98-D98+F97</f>
        <v>5955.3099999999995</v>
      </c>
      <c r="G98" s="4"/>
    </row>
    <row r="99" spans="1:7" s="1" customFormat="1" x14ac:dyDescent="0.2">
      <c r="A99" s="189"/>
      <c r="B99" s="187"/>
      <c r="C99" s="183"/>
      <c r="D99" s="184"/>
      <c r="E99" s="185"/>
      <c r="F99" s="152">
        <f>E99-D99+F98</f>
        <v>5955.3099999999995</v>
      </c>
      <c r="G99" s="4"/>
    </row>
    <row r="100" spans="1:7" s="1" customFormat="1" x14ac:dyDescent="0.2">
      <c r="A100" s="36"/>
      <c r="B100" s="30" t="s">
        <v>9</v>
      </c>
      <c r="C100" s="31"/>
      <c r="D100" s="153">
        <f>SUM(D96:D99)</f>
        <v>0</v>
      </c>
      <c r="E100" s="154">
        <f>SUM(E96:E99)</f>
        <v>0</v>
      </c>
      <c r="F100" s="152"/>
      <c r="G100" s="4"/>
    </row>
    <row r="101" spans="1:7" s="1" customFormat="1" ht="15.75" x14ac:dyDescent="0.25">
      <c r="A101" s="75"/>
      <c r="B101" s="32"/>
      <c r="C101" s="26"/>
      <c r="D101" s="156"/>
      <c r="E101" s="157"/>
      <c r="F101" s="157"/>
      <c r="G101" s="4"/>
    </row>
    <row r="102" spans="1:7" s="1" customFormat="1" ht="15.75" x14ac:dyDescent="0.25">
      <c r="A102" s="75"/>
      <c r="B102" s="32"/>
      <c r="C102" s="26"/>
      <c r="D102" s="156"/>
      <c r="E102" s="157"/>
      <c r="F102" s="157"/>
      <c r="G102" s="4"/>
    </row>
    <row r="103" spans="1:7" ht="18" customHeight="1" x14ac:dyDescent="0.25">
      <c r="A103" s="89">
        <f>'Chart of Accounts'!A19</f>
        <v>5002</v>
      </c>
      <c r="B103" s="89" t="str">
        <f>'Chart of Accounts'!B19</f>
        <v>International Dues</v>
      </c>
      <c r="C103" s="8"/>
      <c r="D103" s="156"/>
      <c r="E103" s="157"/>
      <c r="F103" s="160"/>
    </row>
    <row r="104" spans="1:7" s="1" customFormat="1" ht="18" customHeight="1" x14ac:dyDescent="0.2">
      <c r="A104" s="77"/>
      <c r="B104" s="74" t="s">
        <v>8</v>
      </c>
      <c r="C104" s="22"/>
      <c r="D104" s="161"/>
      <c r="E104" s="162"/>
      <c r="F104" s="163">
        <f>F99</f>
        <v>5955.3099999999995</v>
      </c>
      <c r="G104" s="4"/>
    </row>
    <row r="105" spans="1:7" s="1" customFormat="1" ht="12.75" customHeight="1" x14ac:dyDescent="0.2">
      <c r="A105" s="189"/>
      <c r="B105" s="187"/>
      <c r="C105" s="183"/>
      <c r="D105" s="184"/>
      <c r="E105" s="188"/>
      <c r="F105" s="152">
        <f>E105-D105+F104</f>
        <v>5955.3099999999995</v>
      </c>
      <c r="G105" s="4"/>
    </row>
    <row r="106" spans="1:7" s="1" customFormat="1" ht="12.75" customHeight="1" x14ac:dyDescent="0.2">
      <c r="A106" s="189"/>
      <c r="B106" s="187"/>
      <c r="C106" s="183"/>
      <c r="D106" s="184"/>
      <c r="E106" s="188"/>
      <c r="F106" s="152">
        <f>E106-D106+F105</f>
        <v>5955.3099999999995</v>
      </c>
      <c r="G106" s="4"/>
    </row>
    <row r="107" spans="1:7" x14ac:dyDescent="0.2">
      <c r="A107" s="189"/>
      <c r="B107" s="187"/>
      <c r="C107" s="183"/>
      <c r="D107" s="184"/>
      <c r="E107" s="185"/>
      <c r="F107" s="152">
        <f>E107-D107+F106</f>
        <v>5955.3099999999995</v>
      </c>
    </row>
    <row r="108" spans="1:7" x14ac:dyDescent="0.2">
      <c r="A108" s="189"/>
      <c r="B108" s="187"/>
      <c r="C108" s="183"/>
      <c r="D108" s="184"/>
      <c r="E108" s="185"/>
      <c r="F108" s="152">
        <f>E108-D108+F107</f>
        <v>5955.3099999999995</v>
      </c>
    </row>
    <row r="109" spans="1:7" s="13" customFormat="1" x14ac:dyDescent="0.2">
      <c r="A109" s="36"/>
      <c r="B109" s="30" t="s">
        <v>9</v>
      </c>
      <c r="C109" s="31"/>
      <c r="D109" s="153">
        <f>SUM(D105:D108)</f>
        <v>0</v>
      </c>
      <c r="E109" s="154">
        <f>SUM(E105:E108)</f>
        <v>0</v>
      </c>
      <c r="F109" s="152"/>
      <c r="G109" s="3"/>
    </row>
    <row r="110" spans="1:7" s="34" customFormat="1" ht="15.75" x14ac:dyDescent="0.25">
      <c r="A110" s="75"/>
      <c r="B110" s="32"/>
      <c r="C110" s="26"/>
      <c r="D110" s="156"/>
      <c r="E110" s="157"/>
      <c r="F110" s="157"/>
      <c r="G110" s="33"/>
    </row>
    <row r="111" spans="1:7" s="34" customFormat="1" ht="15.75" x14ac:dyDescent="0.25">
      <c r="A111" s="75"/>
      <c r="B111" s="32"/>
      <c r="C111" s="26"/>
      <c r="D111" s="156"/>
      <c r="E111" s="157"/>
      <c r="F111" s="157"/>
      <c r="G111" s="33"/>
    </row>
    <row r="112" spans="1:7" s="34" customFormat="1" ht="15.75" x14ac:dyDescent="0.25">
      <c r="A112" s="89">
        <f>'Chart of Accounts'!A20</f>
        <v>5003</v>
      </c>
      <c r="B112" s="89" t="str">
        <f>'Chart of Accounts'!B20</f>
        <v>Web Site</v>
      </c>
      <c r="C112" s="8"/>
      <c r="D112" s="156"/>
      <c r="E112" s="157"/>
      <c r="F112" s="160"/>
      <c r="G112" s="33"/>
    </row>
    <row r="113" spans="1:7" s="34" customFormat="1" x14ac:dyDescent="0.2">
      <c r="A113" s="77"/>
      <c r="B113" s="74" t="s">
        <v>8</v>
      </c>
      <c r="C113" s="22"/>
      <c r="D113" s="161"/>
      <c r="E113" s="162"/>
      <c r="F113" s="163">
        <f>F108</f>
        <v>5955.3099999999995</v>
      </c>
      <c r="G113" s="33"/>
    </row>
    <row r="114" spans="1:7" s="34" customFormat="1" x14ac:dyDescent="0.2">
      <c r="A114" s="189"/>
      <c r="B114" s="187"/>
      <c r="C114" s="183"/>
      <c r="D114" s="184"/>
      <c r="E114" s="188"/>
      <c r="F114" s="152">
        <f>E114-D114+F113</f>
        <v>5955.3099999999995</v>
      </c>
      <c r="G114" s="33"/>
    </row>
    <row r="115" spans="1:7" s="34" customFormat="1" x14ac:dyDescent="0.2">
      <c r="A115" s="189"/>
      <c r="B115" s="187"/>
      <c r="C115" s="183"/>
      <c r="D115" s="184"/>
      <c r="E115" s="188"/>
      <c r="F115" s="152">
        <f>E115-D115+F114</f>
        <v>5955.3099999999995</v>
      </c>
      <c r="G115" s="33"/>
    </row>
    <row r="116" spans="1:7" s="34" customFormat="1" x14ac:dyDescent="0.2">
      <c r="A116" s="189"/>
      <c r="B116" s="187"/>
      <c r="C116" s="183"/>
      <c r="D116" s="184"/>
      <c r="E116" s="185"/>
      <c r="F116" s="152">
        <f>E116-D116+F115</f>
        <v>5955.3099999999995</v>
      </c>
      <c r="G116" s="33"/>
    </row>
    <row r="117" spans="1:7" s="34" customFormat="1" x14ac:dyDescent="0.2">
      <c r="A117" s="189"/>
      <c r="B117" s="187"/>
      <c r="C117" s="183"/>
      <c r="D117" s="184"/>
      <c r="E117" s="185"/>
      <c r="F117" s="152">
        <f>E117-D117+F116</f>
        <v>5955.3099999999995</v>
      </c>
      <c r="G117" s="33"/>
    </row>
    <row r="118" spans="1:7" s="34" customFormat="1" x14ac:dyDescent="0.2">
      <c r="A118" s="36"/>
      <c r="B118" s="30" t="s">
        <v>9</v>
      </c>
      <c r="C118" s="31"/>
      <c r="D118" s="153">
        <f>SUM(D114:D117)</f>
        <v>0</v>
      </c>
      <c r="E118" s="154">
        <f>SUM(E114:E117)</f>
        <v>0</v>
      </c>
      <c r="F118" s="152"/>
      <c r="G118" s="33"/>
    </row>
    <row r="119" spans="1:7" s="34" customFormat="1" ht="15.75" x14ac:dyDescent="0.25">
      <c r="A119" s="75"/>
      <c r="B119" s="32"/>
      <c r="C119" s="26"/>
      <c r="D119" s="156"/>
      <c r="E119" s="157"/>
      <c r="F119" s="157"/>
      <c r="G119" s="33"/>
    </row>
    <row r="120" spans="1:7" s="34" customFormat="1" ht="15.75" x14ac:dyDescent="0.25">
      <c r="A120" s="75"/>
      <c r="B120" s="32"/>
      <c r="C120" s="26"/>
      <c r="D120" s="156"/>
      <c r="E120" s="157"/>
      <c r="F120" s="157"/>
      <c r="G120" s="33"/>
    </row>
    <row r="121" spans="1:7" s="34" customFormat="1" ht="15.75" x14ac:dyDescent="0.25">
      <c r="A121" s="89">
        <f>'Chart of Accounts'!A21</f>
        <v>5004</v>
      </c>
      <c r="B121" s="89" t="str">
        <f>'Chart of Accounts'!B21</f>
        <v>P.O. Box</v>
      </c>
      <c r="C121" s="8"/>
      <c r="D121" s="156"/>
      <c r="E121" s="157"/>
      <c r="F121" s="160"/>
      <c r="G121" s="33"/>
    </row>
    <row r="122" spans="1:7" s="34" customFormat="1" ht="15.75" x14ac:dyDescent="0.25">
      <c r="A122" s="89"/>
      <c r="B122" s="88" t="s">
        <v>8</v>
      </c>
      <c r="C122" s="22"/>
      <c r="D122" s="161"/>
      <c r="E122" s="162"/>
      <c r="F122" s="163">
        <f>F117</f>
        <v>5955.3099999999995</v>
      </c>
      <c r="G122" s="33"/>
    </row>
    <row r="123" spans="1:7" s="34" customFormat="1" x14ac:dyDescent="0.2">
      <c r="A123" s="189"/>
      <c r="B123" s="187"/>
      <c r="C123" s="183"/>
      <c r="D123" s="184"/>
      <c r="E123" s="188"/>
      <c r="F123" s="152">
        <f>E123-D123+F122</f>
        <v>5955.3099999999995</v>
      </c>
      <c r="G123" s="33"/>
    </row>
    <row r="124" spans="1:7" s="34" customFormat="1" x14ac:dyDescent="0.2">
      <c r="A124" s="189"/>
      <c r="B124" s="187"/>
      <c r="C124" s="183"/>
      <c r="D124" s="184"/>
      <c r="E124" s="188"/>
      <c r="F124" s="152">
        <f>E124-D124+F123</f>
        <v>5955.3099999999995</v>
      </c>
      <c r="G124" s="33"/>
    </row>
    <row r="125" spans="1:7" s="34" customFormat="1" x14ac:dyDescent="0.2">
      <c r="A125" s="189"/>
      <c r="B125" s="187"/>
      <c r="C125" s="183"/>
      <c r="D125" s="184"/>
      <c r="E125" s="185"/>
      <c r="F125" s="152">
        <f>E125-D125+F124</f>
        <v>5955.3099999999995</v>
      </c>
      <c r="G125" s="33"/>
    </row>
    <row r="126" spans="1:7" s="34" customFormat="1" x14ac:dyDescent="0.2">
      <c r="A126" s="189"/>
      <c r="B126" s="187"/>
      <c r="C126" s="183"/>
      <c r="D126" s="184"/>
      <c r="E126" s="185"/>
      <c r="F126" s="152">
        <f>E126-D126+F125</f>
        <v>5955.3099999999995</v>
      </c>
      <c r="G126" s="33"/>
    </row>
    <row r="127" spans="1:7" s="34" customFormat="1" x14ac:dyDescent="0.2">
      <c r="A127" s="36"/>
      <c r="B127" s="30" t="s">
        <v>9</v>
      </c>
      <c r="C127" s="31"/>
      <c r="D127" s="153">
        <f>SUM(D123:D126)</f>
        <v>0</v>
      </c>
      <c r="E127" s="154">
        <f>SUM(E123:E126)</f>
        <v>0</v>
      </c>
      <c r="F127" s="152"/>
      <c r="G127" s="33"/>
    </row>
    <row r="128" spans="1:7" s="34" customFormat="1" ht="15.75" x14ac:dyDescent="0.25">
      <c r="A128" s="75"/>
      <c r="B128" s="32"/>
      <c r="C128" s="26"/>
      <c r="D128" s="156"/>
      <c r="E128" s="157"/>
      <c r="F128" s="157"/>
      <c r="G128" s="33"/>
    </row>
    <row r="129" spans="1:7" s="34" customFormat="1" ht="15.75" x14ac:dyDescent="0.25">
      <c r="A129" s="75"/>
      <c r="B129" s="32"/>
      <c r="C129" s="26"/>
      <c r="D129" s="156"/>
      <c r="E129" s="157"/>
      <c r="F129" s="157"/>
      <c r="G129" s="33"/>
    </row>
    <row r="130" spans="1:7" s="34" customFormat="1" ht="15.75" x14ac:dyDescent="0.25">
      <c r="A130" s="89">
        <f>'Chart of Accounts'!A22</f>
        <v>5005</v>
      </c>
      <c r="B130" s="89" t="str">
        <f>'Chart of Accounts'!B22</f>
        <v>Charitable Giving</v>
      </c>
      <c r="C130" s="8"/>
      <c r="D130" s="156"/>
      <c r="E130" s="157"/>
      <c r="F130" s="160"/>
      <c r="G130" s="33"/>
    </row>
    <row r="131" spans="1:7" s="34" customFormat="1" x14ac:dyDescent="0.2">
      <c r="A131" s="77"/>
      <c r="B131" s="74" t="s">
        <v>8</v>
      </c>
      <c r="C131" s="22"/>
      <c r="D131" s="161"/>
      <c r="E131" s="162"/>
      <c r="F131" s="163">
        <f>F126</f>
        <v>5955.3099999999995</v>
      </c>
      <c r="G131" s="33"/>
    </row>
    <row r="132" spans="1:7" s="34" customFormat="1" x14ac:dyDescent="0.2">
      <c r="A132" s="189"/>
      <c r="B132" s="187"/>
      <c r="C132" s="183"/>
      <c r="D132" s="184"/>
      <c r="E132" s="188"/>
      <c r="F132" s="152">
        <f>E132-D132+F131</f>
        <v>5955.3099999999995</v>
      </c>
      <c r="G132" s="33"/>
    </row>
    <row r="133" spans="1:7" s="34" customFormat="1" x14ac:dyDescent="0.2">
      <c r="A133" s="189"/>
      <c r="B133" s="187"/>
      <c r="C133" s="183"/>
      <c r="D133" s="184"/>
      <c r="E133" s="188"/>
      <c r="F133" s="152">
        <f>E133-D133+F132</f>
        <v>5955.3099999999995</v>
      </c>
      <c r="G133" s="33"/>
    </row>
    <row r="134" spans="1:7" s="34" customFormat="1" x14ac:dyDescent="0.2">
      <c r="A134" s="189"/>
      <c r="B134" s="187"/>
      <c r="C134" s="183"/>
      <c r="D134" s="184"/>
      <c r="E134" s="185"/>
      <c r="F134" s="152">
        <f>E134-D134+F133</f>
        <v>5955.3099999999995</v>
      </c>
      <c r="G134" s="33"/>
    </row>
    <row r="135" spans="1:7" s="34" customFormat="1" x14ac:dyDescent="0.2">
      <c r="A135" s="189"/>
      <c r="B135" s="187"/>
      <c r="C135" s="183"/>
      <c r="D135" s="184"/>
      <c r="E135" s="185"/>
      <c r="F135" s="152">
        <f>E135-D135+F134</f>
        <v>5955.3099999999995</v>
      </c>
      <c r="G135" s="33"/>
    </row>
    <row r="136" spans="1:7" s="34" customFormat="1" x14ac:dyDescent="0.2">
      <c r="A136" s="36"/>
      <c r="B136" s="30" t="s">
        <v>9</v>
      </c>
      <c r="C136" s="31"/>
      <c r="D136" s="153">
        <f>SUM(D132:D135)</f>
        <v>0</v>
      </c>
      <c r="E136" s="154">
        <f>SUM(E132:E135)</f>
        <v>0</v>
      </c>
      <c r="F136" s="152"/>
      <c r="G136" s="33"/>
    </row>
    <row r="137" spans="1:7" s="34" customFormat="1" ht="15.75" x14ac:dyDescent="0.25">
      <c r="A137" s="75"/>
      <c r="B137" s="32"/>
      <c r="C137" s="26"/>
      <c r="D137" s="156"/>
      <c r="E137" s="157"/>
      <c r="F137" s="157"/>
      <c r="G137" s="33"/>
    </row>
    <row r="138" spans="1:7" s="34" customFormat="1" ht="15.75" x14ac:dyDescent="0.25">
      <c r="A138" s="75"/>
      <c r="B138" s="32"/>
      <c r="C138" s="26"/>
      <c r="D138" s="156"/>
      <c r="E138" s="157"/>
      <c r="F138" s="157"/>
      <c r="G138" s="33"/>
    </row>
    <row r="139" spans="1:7" s="34" customFormat="1" ht="15.75" x14ac:dyDescent="0.25">
      <c r="A139" s="89">
        <f>'Chart of Accounts'!A23</f>
        <v>5006</v>
      </c>
      <c r="B139" s="89" t="str">
        <f>'Chart of Accounts'!B23</f>
        <v>Run Expenses</v>
      </c>
      <c r="C139" s="8"/>
      <c r="D139" s="156"/>
      <c r="E139" s="157"/>
      <c r="F139" s="160"/>
      <c r="G139" s="33"/>
    </row>
    <row r="140" spans="1:7" s="34" customFormat="1" x14ac:dyDescent="0.2">
      <c r="A140" s="77"/>
      <c r="B140" s="74" t="s">
        <v>8</v>
      </c>
      <c r="C140" s="22"/>
      <c r="D140" s="161"/>
      <c r="E140" s="162"/>
      <c r="F140" s="163">
        <f>F135</f>
        <v>5955.3099999999995</v>
      </c>
      <c r="G140" s="33"/>
    </row>
    <row r="141" spans="1:7" s="34" customFormat="1" x14ac:dyDescent="0.2">
      <c r="A141" s="189"/>
      <c r="B141" s="187"/>
      <c r="C141" s="183"/>
      <c r="D141" s="184"/>
      <c r="E141" s="188"/>
      <c r="F141" s="152">
        <f>E141-D141+F140</f>
        <v>5955.3099999999995</v>
      </c>
      <c r="G141" s="33"/>
    </row>
    <row r="142" spans="1:7" s="34" customFormat="1" x14ac:dyDescent="0.2">
      <c r="A142" s="189"/>
      <c r="B142" s="187"/>
      <c r="C142" s="183"/>
      <c r="D142" s="184"/>
      <c r="E142" s="188"/>
      <c r="F142" s="152">
        <f>E142-D142+F141</f>
        <v>5955.3099999999995</v>
      </c>
      <c r="G142" s="33"/>
    </row>
    <row r="143" spans="1:7" s="34" customFormat="1" x14ac:dyDescent="0.2">
      <c r="A143" s="189"/>
      <c r="B143" s="187"/>
      <c r="C143" s="183"/>
      <c r="D143" s="184"/>
      <c r="E143" s="185"/>
      <c r="F143" s="152">
        <f>E143-D143+F142</f>
        <v>5955.3099999999995</v>
      </c>
      <c r="G143" s="33"/>
    </row>
    <row r="144" spans="1:7" s="34" customFormat="1" x14ac:dyDescent="0.2">
      <c r="A144" s="189"/>
      <c r="B144" s="187"/>
      <c r="C144" s="183"/>
      <c r="D144" s="184"/>
      <c r="E144" s="185"/>
      <c r="F144" s="152">
        <f>E144-D144+F143</f>
        <v>5955.3099999999995</v>
      </c>
      <c r="G144" s="33"/>
    </row>
    <row r="145" spans="1:7" s="34" customFormat="1" x14ac:dyDescent="0.2">
      <c r="A145" s="36"/>
      <c r="B145" s="30" t="s">
        <v>9</v>
      </c>
      <c r="C145" s="31"/>
      <c r="D145" s="153">
        <f>SUM(D141:D144)</f>
        <v>0</v>
      </c>
      <c r="E145" s="154">
        <f>SUM(E141:E144)</f>
        <v>0</v>
      </c>
      <c r="F145" s="152"/>
      <c r="G145" s="33"/>
    </row>
    <row r="146" spans="1:7" s="34" customFormat="1" ht="15.75" x14ac:dyDescent="0.25">
      <c r="A146" s="75"/>
      <c r="B146" s="32"/>
      <c r="C146" s="26"/>
      <c r="D146" s="156"/>
      <c r="E146" s="157"/>
      <c r="F146" s="157"/>
      <c r="G146" s="33"/>
    </row>
    <row r="147" spans="1:7" s="34" customFormat="1" ht="15.75" x14ac:dyDescent="0.25">
      <c r="A147" s="75"/>
      <c r="B147" s="32"/>
      <c r="C147" s="26"/>
      <c r="D147" s="156"/>
      <c r="E147" s="157"/>
      <c r="F147" s="157"/>
      <c r="G147" s="33"/>
    </row>
    <row r="148" spans="1:7" s="34" customFormat="1" ht="15.75" x14ac:dyDescent="0.25">
      <c r="A148" s="89">
        <f>'Chart of Accounts'!A24</f>
        <v>5007</v>
      </c>
      <c r="B148" s="89" t="str">
        <f>'Chart of Accounts'!B24</f>
        <v>Shane Smith</v>
      </c>
      <c r="C148" s="8"/>
      <c r="D148" s="156"/>
      <c r="E148" s="157"/>
      <c r="F148" s="160"/>
      <c r="G148" s="33"/>
    </row>
    <row r="149" spans="1:7" s="34" customFormat="1" x14ac:dyDescent="0.2">
      <c r="A149" s="77"/>
      <c r="B149" s="74" t="s">
        <v>8</v>
      </c>
      <c r="C149" s="22"/>
      <c r="D149" s="161"/>
      <c r="E149" s="162"/>
      <c r="F149" s="163">
        <f>F144</f>
        <v>5955.3099999999995</v>
      </c>
      <c r="G149" s="33"/>
    </row>
    <row r="150" spans="1:7" s="34" customFormat="1" x14ac:dyDescent="0.2">
      <c r="A150" s="189"/>
      <c r="B150" s="187"/>
      <c r="C150" s="183"/>
      <c r="D150" s="184"/>
      <c r="E150" s="188"/>
      <c r="F150" s="152">
        <f>E150-D150+F149</f>
        <v>5955.3099999999995</v>
      </c>
      <c r="G150" s="33"/>
    </row>
    <row r="151" spans="1:7" s="34" customFormat="1" x14ac:dyDescent="0.2">
      <c r="A151" s="189"/>
      <c r="B151" s="187"/>
      <c r="C151" s="183"/>
      <c r="D151" s="184"/>
      <c r="E151" s="188"/>
      <c r="F151" s="152">
        <f>E151-D151+F150</f>
        <v>5955.3099999999995</v>
      </c>
      <c r="G151" s="33"/>
    </row>
    <row r="152" spans="1:7" s="34" customFormat="1" x14ac:dyDescent="0.2">
      <c r="A152" s="189"/>
      <c r="B152" s="187"/>
      <c r="C152" s="183"/>
      <c r="D152" s="184"/>
      <c r="E152" s="185"/>
      <c r="F152" s="152">
        <f>E152-D152+F151</f>
        <v>5955.3099999999995</v>
      </c>
      <c r="G152" s="33"/>
    </row>
    <row r="153" spans="1:7" s="34" customFormat="1" x14ac:dyDescent="0.2">
      <c r="A153" s="189"/>
      <c r="B153" s="187"/>
      <c r="C153" s="183"/>
      <c r="D153" s="184"/>
      <c r="E153" s="185"/>
      <c r="F153" s="152">
        <f>E153-D153+F152</f>
        <v>5955.3099999999995</v>
      </c>
      <c r="G153" s="33"/>
    </row>
    <row r="154" spans="1:7" s="34" customFormat="1" x14ac:dyDescent="0.2">
      <c r="A154" s="36"/>
      <c r="B154" s="30" t="s">
        <v>9</v>
      </c>
      <c r="C154" s="31"/>
      <c r="D154" s="153">
        <f>SUM(D150:D153)</f>
        <v>0</v>
      </c>
      <c r="E154" s="154">
        <f>SUM(E150:E153)</f>
        <v>0</v>
      </c>
      <c r="F154" s="152"/>
      <c r="G154" s="33"/>
    </row>
    <row r="155" spans="1:7" s="34" customFormat="1" ht="15.75" x14ac:dyDescent="0.25">
      <c r="A155" s="75"/>
      <c r="B155" s="32"/>
      <c r="C155" s="26"/>
      <c r="D155" s="156"/>
      <c r="E155" s="157"/>
      <c r="F155" s="157"/>
      <c r="G155" s="33"/>
    </row>
    <row r="156" spans="1:7" s="34" customFormat="1" ht="15.75" x14ac:dyDescent="0.25">
      <c r="A156" s="75"/>
      <c r="B156" s="32"/>
      <c r="C156" s="26"/>
      <c r="D156" s="156"/>
      <c r="E156" s="157"/>
      <c r="F156" s="157"/>
      <c r="G156" s="33"/>
    </row>
    <row r="157" spans="1:7" s="34" customFormat="1" ht="15.75" x14ac:dyDescent="0.25">
      <c r="A157" s="89">
        <f>'Chart of Accounts'!A25</f>
        <v>5008</v>
      </c>
      <c r="B157" s="89" t="str">
        <f>'Chart of Accounts'!B25</f>
        <v>Chapter Party</v>
      </c>
      <c r="C157" s="8"/>
      <c r="D157" s="156"/>
      <c r="E157" s="157"/>
      <c r="F157" s="160"/>
      <c r="G157" s="33"/>
    </row>
    <row r="158" spans="1:7" s="34" customFormat="1" x14ac:dyDescent="0.2">
      <c r="A158" s="77"/>
      <c r="B158" s="74" t="s">
        <v>8</v>
      </c>
      <c r="C158" s="22"/>
      <c r="D158" s="161"/>
      <c r="E158" s="162"/>
      <c r="F158" s="163">
        <f>F153</f>
        <v>5955.3099999999995</v>
      </c>
      <c r="G158" s="33"/>
    </row>
    <row r="159" spans="1:7" s="34" customFormat="1" x14ac:dyDescent="0.2">
      <c r="A159" s="189"/>
      <c r="B159" s="187"/>
      <c r="C159" s="183"/>
      <c r="D159" s="184"/>
      <c r="E159" s="188"/>
      <c r="F159" s="152">
        <f>E159-D159+F158</f>
        <v>5955.3099999999995</v>
      </c>
      <c r="G159" s="33"/>
    </row>
    <row r="160" spans="1:7" s="34" customFormat="1" x14ac:dyDescent="0.2">
      <c r="A160" s="189"/>
      <c r="B160" s="187"/>
      <c r="C160" s="183"/>
      <c r="D160" s="184"/>
      <c r="E160" s="188"/>
      <c r="F160" s="152">
        <f>E160-D160+F159</f>
        <v>5955.3099999999995</v>
      </c>
      <c r="G160" s="33"/>
    </row>
    <row r="161" spans="1:7" s="34" customFormat="1" x14ac:dyDescent="0.2">
      <c r="A161" s="189"/>
      <c r="B161" s="187"/>
      <c r="C161" s="183"/>
      <c r="D161" s="184"/>
      <c r="E161" s="185"/>
      <c r="F161" s="152">
        <f>E161-D161+F160</f>
        <v>5955.3099999999995</v>
      </c>
      <c r="G161" s="33"/>
    </row>
    <row r="162" spans="1:7" s="34" customFormat="1" x14ac:dyDescent="0.2">
      <c r="A162" s="189"/>
      <c r="B162" s="187"/>
      <c r="C162" s="183"/>
      <c r="D162" s="184"/>
      <c r="E162" s="185"/>
      <c r="F162" s="152">
        <f>E162-D162+F161</f>
        <v>5955.3099999999995</v>
      </c>
      <c r="G162" s="33"/>
    </row>
    <row r="163" spans="1:7" s="34" customFormat="1" x14ac:dyDescent="0.2">
      <c r="A163" s="36"/>
      <c r="B163" s="30" t="s">
        <v>9</v>
      </c>
      <c r="C163" s="31"/>
      <c r="D163" s="153">
        <f>SUM(D159:D162)</f>
        <v>0</v>
      </c>
      <c r="E163" s="154">
        <f>SUM(E159:E162)</f>
        <v>0</v>
      </c>
      <c r="F163" s="152"/>
      <c r="G163" s="33"/>
    </row>
    <row r="164" spans="1:7" s="34" customFormat="1" ht="15.75" x14ac:dyDescent="0.25">
      <c r="A164" s="75"/>
      <c r="B164" s="32"/>
      <c r="C164" s="26"/>
      <c r="D164" s="156"/>
      <c r="E164" s="157"/>
      <c r="F164" s="157"/>
      <c r="G164" s="33"/>
    </row>
    <row r="165" spans="1:7" s="34" customFormat="1" ht="15.75" x14ac:dyDescent="0.25">
      <c r="A165" s="75"/>
      <c r="B165" s="32"/>
      <c r="C165" s="26"/>
      <c r="D165" s="156"/>
      <c r="E165" s="157"/>
      <c r="F165" s="157"/>
      <c r="G165" s="33"/>
    </row>
    <row r="166" spans="1:7" s="34" customFormat="1" ht="15.75" x14ac:dyDescent="0.25">
      <c r="A166" s="89">
        <f>'Chart of Accounts'!A26</f>
        <v>5009</v>
      </c>
      <c r="B166" s="89" t="str">
        <f>'Chart of Accounts'!B26</f>
        <v>NY State Party</v>
      </c>
      <c r="C166" s="8"/>
      <c r="D166" s="156"/>
      <c r="E166" s="157"/>
      <c r="F166" s="160"/>
      <c r="G166" s="33"/>
    </row>
    <row r="167" spans="1:7" s="34" customFormat="1" x14ac:dyDescent="0.2">
      <c r="A167" s="77"/>
      <c r="B167" s="74" t="s">
        <v>8</v>
      </c>
      <c r="C167" s="22"/>
      <c r="D167" s="161"/>
      <c r="E167" s="162"/>
      <c r="F167" s="163">
        <f>F162</f>
        <v>5955.3099999999995</v>
      </c>
      <c r="G167" s="33"/>
    </row>
    <row r="168" spans="1:7" s="34" customFormat="1" x14ac:dyDescent="0.2">
      <c r="A168" s="189"/>
      <c r="B168" s="187"/>
      <c r="C168" s="183"/>
      <c r="D168" s="184"/>
      <c r="E168" s="188"/>
      <c r="F168" s="152">
        <f>E168-D168+F167</f>
        <v>5955.3099999999995</v>
      </c>
      <c r="G168" s="33"/>
    </row>
    <row r="169" spans="1:7" s="34" customFormat="1" x14ac:dyDescent="0.2">
      <c r="A169" s="189"/>
      <c r="B169" s="187"/>
      <c r="C169" s="183"/>
      <c r="D169" s="184"/>
      <c r="E169" s="188"/>
      <c r="F169" s="152">
        <f>E169-D169+F168</f>
        <v>5955.3099999999995</v>
      </c>
      <c r="G169" s="33"/>
    </row>
    <row r="170" spans="1:7" s="34" customFormat="1" x14ac:dyDescent="0.2">
      <c r="A170" s="189"/>
      <c r="B170" s="187"/>
      <c r="C170" s="183"/>
      <c r="D170" s="184"/>
      <c r="E170" s="185"/>
      <c r="F170" s="152">
        <f>E170-D170+F169</f>
        <v>5955.3099999999995</v>
      </c>
      <c r="G170" s="33"/>
    </row>
    <row r="171" spans="1:7" s="34" customFormat="1" x14ac:dyDescent="0.2">
      <c r="A171" s="189"/>
      <c r="B171" s="187"/>
      <c r="C171" s="183"/>
      <c r="D171" s="184"/>
      <c r="E171" s="185"/>
      <c r="F171" s="152">
        <f>E171-D171+F170</f>
        <v>5955.3099999999995</v>
      </c>
      <c r="G171" s="33"/>
    </row>
    <row r="172" spans="1:7" s="34" customFormat="1" x14ac:dyDescent="0.2">
      <c r="A172" s="36"/>
      <c r="B172" s="30" t="s">
        <v>9</v>
      </c>
      <c r="C172" s="31"/>
      <c r="D172" s="153">
        <f>SUM(D168:D171)</f>
        <v>0</v>
      </c>
      <c r="E172" s="154">
        <f>SUM(E168:E171)</f>
        <v>0</v>
      </c>
      <c r="F172" s="152"/>
      <c r="G172" s="33"/>
    </row>
    <row r="173" spans="1:7" s="34" customFormat="1" ht="15.75" x14ac:dyDescent="0.25">
      <c r="A173" s="75"/>
      <c r="B173" s="32"/>
      <c r="C173" s="26"/>
      <c r="D173" s="156"/>
      <c r="E173" s="157"/>
      <c r="F173" s="157"/>
      <c r="G173" s="33"/>
    </row>
    <row r="174" spans="1:7" s="34" customFormat="1" ht="15.75" hidden="1" x14ac:dyDescent="0.25">
      <c r="A174" s="75"/>
      <c r="B174" s="32"/>
      <c r="C174" s="26"/>
      <c r="D174" s="156"/>
      <c r="E174" s="157"/>
      <c r="F174" s="157"/>
      <c r="G174" s="33"/>
    </row>
    <row r="175" spans="1:7" s="34" customFormat="1" ht="15.75" hidden="1" x14ac:dyDescent="0.25">
      <c r="A175" s="86">
        <f>'Chart of Accounts'!A28</f>
        <v>5010</v>
      </c>
      <c r="B175" s="86" t="str">
        <f>'Chart of Accounts'!B28</f>
        <v>Expense 10</v>
      </c>
      <c r="C175" s="8"/>
      <c r="D175" s="156"/>
      <c r="E175" s="157"/>
      <c r="F175" s="160"/>
      <c r="G175" s="33"/>
    </row>
    <row r="176" spans="1:7" s="34" customFormat="1" hidden="1" x14ac:dyDescent="0.2">
      <c r="A176" s="76"/>
      <c r="B176" s="74" t="s">
        <v>8</v>
      </c>
      <c r="C176" s="22"/>
      <c r="D176" s="161"/>
      <c r="E176" s="162"/>
      <c r="F176" s="163">
        <f>F171</f>
        <v>5955.3099999999995</v>
      </c>
      <c r="G176" s="33"/>
    </row>
    <row r="177" spans="1:7" s="34" customFormat="1" hidden="1" x14ac:dyDescent="0.2">
      <c r="A177" s="191"/>
      <c r="B177" s="187"/>
      <c r="C177" s="183"/>
      <c r="D177" s="184"/>
      <c r="E177" s="188"/>
      <c r="F177" s="152">
        <f>E177-D177+F176</f>
        <v>5955.3099999999995</v>
      </c>
      <c r="G177" s="33"/>
    </row>
    <row r="178" spans="1:7" s="34" customFormat="1" hidden="1" x14ac:dyDescent="0.2">
      <c r="A178" s="191"/>
      <c r="B178" s="187"/>
      <c r="C178" s="183"/>
      <c r="D178" s="184"/>
      <c r="E178" s="188"/>
      <c r="F178" s="152">
        <f>E178-D178+F177</f>
        <v>5955.3099999999995</v>
      </c>
      <c r="G178" s="33"/>
    </row>
    <row r="179" spans="1:7" s="34" customFormat="1" hidden="1" x14ac:dyDescent="0.2">
      <c r="A179" s="191"/>
      <c r="B179" s="187"/>
      <c r="C179" s="183"/>
      <c r="D179" s="184"/>
      <c r="E179" s="185"/>
      <c r="F179" s="152">
        <f>E179-D179+F178</f>
        <v>5955.3099999999995</v>
      </c>
      <c r="G179" s="33"/>
    </row>
    <row r="180" spans="1:7" s="34" customFormat="1" hidden="1" x14ac:dyDescent="0.2">
      <c r="A180" s="191"/>
      <c r="B180" s="187"/>
      <c r="C180" s="183"/>
      <c r="D180" s="184"/>
      <c r="E180" s="185"/>
      <c r="F180" s="152">
        <f>E180-D180+F179</f>
        <v>5955.3099999999995</v>
      </c>
      <c r="G180" s="33"/>
    </row>
    <row r="181" spans="1:7" s="34" customFormat="1" hidden="1" x14ac:dyDescent="0.2">
      <c r="A181" s="94"/>
      <c r="B181" s="30" t="s">
        <v>9</v>
      </c>
      <c r="C181" s="31"/>
      <c r="D181" s="153">
        <f>SUM(D177:D180)</f>
        <v>0</v>
      </c>
      <c r="E181" s="154">
        <f>SUM(E177:E180)</f>
        <v>0</v>
      </c>
      <c r="F181" s="152"/>
      <c r="G181" s="33"/>
    </row>
    <row r="182" spans="1:7" s="34" customFormat="1" ht="15.75" hidden="1" x14ac:dyDescent="0.25">
      <c r="A182" s="75"/>
      <c r="B182" s="32"/>
      <c r="C182" s="26"/>
      <c r="D182" s="156"/>
      <c r="E182" s="157"/>
      <c r="F182" s="157"/>
      <c r="G182" s="33"/>
    </row>
    <row r="183" spans="1:7" s="34" customFormat="1" ht="15.75" hidden="1" x14ac:dyDescent="0.25">
      <c r="A183" s="75"/>
      <c r="B183" s="32"/>
      <c r="C183" s="26"/>
      <c r="D183" s="156"/>
      <c r="E183" s="157"/>
      <c r="F183" s="157"/>
      <c r="G183" s="33"/>
    </row>
    <row r="184" spans="1:7" s="34" customFormat="1" ht="15.75" hidden="1" x14ac:dyDescent="0.25">
      <c r="A184" s="86">
        <f>'Chart of Accounts'!A29</f>
        <v>5011</v>
      </c>
      <c r="B184" s="86" t="str">
        <f>'Chart of Accounts'!B29</f>
        <v>Expense 11</v>
      </c>
      <c r="C184" s="8"/>
      <c r="D184" s="156"/>
      <c r="E184" s="157"/>
      <c r="F184" s="160"/>
      <c r="G184" s="33"/>
    </row>
    <row r="185" spans="1:7" s="34" customFormat="1" hidden="1" x14ac:dyDescent="0.2">
      <c r="A185" s="76"/>
      <c r="B185" s="74" t="s">
        <v>8</v>
      </c>
      <c r="C185" s="22"/>
      <c r="D185" s="161"/>
      <c r="E185" s="162"/>
      <c r="F185" s="163">
        <f>F180</f>
        <v>5955.3099999999995</v>
      </c>
      <c r="G185" s="33"/>
    </row>
    <row r="186" spans="1:7" s="34" customFormat="1" hidden="1" x14ac:dyDescent="0.2">
      <c r="A186" s="191"/>
      <c r="B186" s="187"/>
      <c r="C186" s="183"/>
      <c r="D186" s="184"/>
      <c r="E186" s="188"/>
      <c r="F186" s="152">
        <f>E186-D186+F185</f>
        <v>5955.3099999999995</v>
      </c>
      <c r="G186" s="33"/>
    </row>
    <row r="187" spans="1:7" s="34" customFormat="1" hidden="1" x14ac:dyDescent="0.2">
      <c r="A187" s="191"/>
      <c r="B187" s="187"/>
      <c r="C187" s="183"/>
      <c r="D187" s="184"/>
      <c r="E187" s="188"/>
      <c r="F187" s="152">
        <f>E187-D187+F186</f>
        <v>5955.3099999999995</v>
      </c>
      <c r="G187" s="33"/>
    </row>
    <row r="188" spans="1:7" s="34" customFormat="1" hidden="1" x14ac:dyDescent="0.2">
      <c r="A188" s="191"/>
      <c r="B188" s="187"/>
      <c r="C188" s="183"/>
      <c r="D188" s="184"/>
      <c r="E188" s="185"/>
      <c r="F188" s="152">
        <f>E188-D188+F187</f>
        <v>5955.3099999999995</v>
      </c>
      <c r="G188" s="33"/>
    </row>
    <row r="189" spans="1:7" s="34" customFormat="1" hidden="1" x14ac:dyDescent="0.2">
      <c r="A189" s="191"/>
      <c r="B189" s="187"/>
      <c r="C189" s="183"/>
      <c r="D189" s="184"/>
      <c r="E189" s="185"/>
      <c r="F189" s="152">
        <f>E189-D189+F188</f>
        <v>5955.3099999999995</v>
      </c>
      <c r="G189" s="33"/>
    </row>
    <row r="190" spans="1:7" s="34" customFormat="1" hidden="1" x14ac:dyDescent="0.2">
      <c r="A190" s="94"/>
      <c r="B190" s="30" t="s">
        <v>9</v>
      </c>
      <c r="C190" s="31"/>
      <c r="D190" s="153">
        <f>SUM(D186:D189)</f>
        <v>0</v>
      </c>
      <c r="E190" s="154">
        <f>SUM(E186:E189)</f>
        <v>0</v>
      </c>
      <c r="F190" s="152"/>
      <c r="G190" s="33"/>
    </row>
    <row r="191" spans="1:7" s="34" customFormat="1" ht="15.75" hidden="1" x14ac:dyDescent="0.25">
      <c r="A191" s="75"/>
      <c r="B191" s="32"/>
      <c r="C191" s="26"/>
      <c r="D191" s="156"/>
      <c r="E191" s="157"/>
      <c r="F191" s="157"/>
      <c r="G191" s="33"/>
    </row>
    <row r="192" spans="1:7" s="34" customFormat="1" ht="15.75" hidden="1" x14ac:dyDescent="0.25">
      <c r="A192" s="75"/>
      <c r="B192" s="32"/>
      <c r="C192" s="26"/>
      <c r="D192" s="156"/>
      <c r="E192" s="157"/>
      <c r="F192" s="157"/>
      <c r="G192" s="33"/>
    </row>
    <row r="193" spans="1:7" s="34" customFormat="1" ht="15.75" hidden="1" x14ac:dyDescent="0.25">
      <c r="A193" s="86">
        <f>'Chart of Accounts'!A30</f>
        <v>5012</v>
      </c>
      <c r="B193" s="86" t="str">
        <f>'Chart of Accounts'!B30</f>
        <v>Expense 12</v>
      </c>
      <c r="C193" s="8"/>
      <c r="D193" s="156"/>
      <c r="E193" s="157"/>
      <c r="F193" s="160"/>
      <c r="G193" s="33"/>
    </row>
    <row r="194" spans="1:7" s="34" customFormat="1" hidden="1" x14ac:dyDescent="0.2">
      <c r="A194" s="76"/>
      <c r="B194" s="74" t="s">
        <v>8</v>
      </c>
      <c r="C194" s="22"/>
      <c r="D194" s="161"/>
      <c r="E194" s="162"/>
      <c r="F194" s="163">
        <f>F189</f>
        <v>5955.3099999999995</v>
      </c>
      <c r="G194" s="33"/>
    </row>
    <row r="195" spans="1:7" s="34" customFormat="1" hidden="1" x14ac:dyDescent="0.2">
      <c r="A195" s="191"/>
      <c r="B195" s="187"/>
      <c r="C195" s="183"/>
      <c r="D195" s="184"/>
      <c r="E195" s="188"/>
      <c r="F195" s="152">
        <f>E195-D195+F194</f>
        <v>5955.3099999999995</v>
      </c>
      <c r="G195" s="33"/>
    </row>
    <row r="196" spans="1:7" s="34" customFormat="1" hidden="1" x14ac:dyDescent="0.2">
      <c r="A196" s="191"/>
      <c r="B196" s="187"/>
      <c r="C196" s="183"/>
      <c r="D196" s="184"/>
      <c r="E196" s="188"/>
      <c r="F196" s="152">
        <f>E196-D196+F195</f>
        <v>5955.3099999999995</v>
      </c>
      <c r="G196" s="33"/>
    </row>
    <row r="197" spans="1:7" s="34" customFormat="1" hidden="1" x14ac:dyDescent="0.2">
      <c r="A197" s="191"/>
      <c r="B197" s="187"/>
      <c r="C197" s="183"/>
      <c r="D197" s="184"/>
      <c r="E197" s="185"/>
      <c r="F197" s="152">
        <f>E197-D197+F196</f>
        <v>5955.3099999999995</v>
      </c>
      <c r="G197" s="33"/>
    </row>
    <row r="198" spans="1:7" s="34" customFormat="1" hidden="1" x14ac:dyDescent="0.2">
      <c r="A198" s="191"/>
      <c r="B198" s="187"/>
      <c r="C198" s="183"/>
      <c r="D198" s="184"/>
      <c r="E198" s="185"/>
      <c r="F198" s="152">
        <f>E198-D198+F197</f>
        <v>5955.3099999999995</v>
      </c>
      <c r="G198" s="33"/>
    </row>
    <row r="199" spans="1:7" s="34" customFormat="1" hidden="1" x14ac:dyDescent="0.2">
      <c r="A199" s="94"/>
      <c r="B199" s="30" t="s">
        <v>9</v>
      </c>
      <c r="C199" s="31"/>
      <c r="D199" s="153">
        <f>SUM(D195:D198)</f>
        <v>0</v>
      </c>
      <c r="E199" s="154">
        <f>SUM(E195:E198)</f>
        <v>0</v>
      </c>
      <c r="F199" s="152"/>
      <c r="G199" s="33"/>
    </row>
    <row r="200" spans="1:7" s="34" customFormat="1" ht="15.75" hidden="1" x14ac:dyDescent="0.25">
      <c r="A200" s="75"/>
      <c r="B200" s="32"/>
      <c r="C200" s="26"/>
      <c r="D200" s="156"/>
      <c r="E200" s="157"/>
      <c r="F200" s="157"/>
      <c r="G200" s="33"/>
    </row>
    <row r="201" spans="1:7" s="34" customFormat="1" ht="15.75" hidden="1" x14ac:dyDescent="0.25">
      <c r="A201" s="75"/>
      <c r="B201" s="32"/>
      <c r="C201" s="26"/>
      <c r="D201" s="156"/>
      <c r="E201" s="157"/>
      <c r="F201" s="157"/>
      <c r="G201" s="33"/>
    </row>
    <row r="202" spans="1:7" s="34" customFormat="1" ht="15.75" hidden="1" x14ac:dyDescent="0.25">
      <c r="A202" s="86">
        <f>'Chart of Accounts'!A31</f>
        <v>5013</v>
      </c>
      <c r="B202" s="86" t="str">
        <f>'Chart of Accounts'!B31</f>
        <v>Expense 13</v>
      </c>
      <c r="C202" s="8"/>
      <c r="D202" s="156"/>
      <c r="E202" s="157"/>
      <c r="F202" s="160"/>
      <c r="G202" s="33"/>
    </row>
    <row r="203" spans="1:7" s="34" customFormat="1" hidden="1" x14ac:dyDescent="0.2">
      <c r="A203" s="76"/>
      <c r="B203" s="74" t="s">
        <v>8</v>
      </c>
      <c r="C203" s="22"/>
      <c r="D203" s="161"/>
      <c r="E203" s="162"/>
      <c r="F203" s="163">
        <f>F198</f>
        <v>5955.3099999999995</v>
      </c>
      <c r="G203" s="33"/>
    </row>
    <row r="204" spans="1:7" s="34" customFormat="1" hidden="1" x14ac:dyDescent="0.2">
      <c r="A204" s="191"/>
      <c r="B204" s="187"/>
      <c r="C204" s="183"/>
      <c r="D204" s="184"/>
      <c r="E204" s="188"/>
      <c r="F204" s="152">
        <f>E204-D204+F203</f>
        <v>5955.3099999999995</v>
      </c>
      <c r="G204" s="33"/>
    </row>
    <row r="205" spans="1:7" s="34" customFormat="1" hidden="1" x14ac:dyDescent="0.2">
      <c r="A205" s="191"/>
      <c r="B205" s="187"/>
      <c r="C205" s="183"/>
      <c r="D205" s="184"/>
      <c r="E205" s="188"/>
      <c r="F205" s="152">
        <f>E205-D205+F204</f>
        <v>5955.3099999999995</v>
      </c>
      <c r="G205" s="33"/>
    </row>
    <row r="206" spans="1:7" s="34" customFormat="1" hidden="1" x14ac:dyDescent="0.2">
      <c r="A206" s="191"/>
      <c r="B206" s="187"/>
      <c r="C206" s="183"/>
      <c r="D206" s="184"/>
      <c r="E206" s="185"/>
      <c r="F206" s="152">
        <f>E206-D206+F205</f>
        <v>5955.3099999999995</v>
      </c>
      <c r="G206" s="33"/>
    </row>
    <row r="207" spans="1:7" s="34" customFormat="1" hidden="1" x14ac:dyDescent="0.2">
      <c r="A207" s="191"/>
      <c r="B207" s="187"/>
      <c r="C207" s="183"/>
      <c r="D207" s="184"/>
      <c r="E207" s="185"/>
      <c r="F207" s="152">
        <f>E207-D207+F206</f>
        <v>5955.3099999999995</v>
      </c>
      <c r="G207" s="33"/>
    </row>
    <row r="208" spans="1:7" s="34" customFormat="1" hidden="1" x14ac:dyDescent="0.2">
      <c r="A208" s="94"/>
      <c r="B208" s="30" t="s">
        <v>9</v>
      </c>
      <c r="C208" s="31"/>
      <c r="D208" s="153">
        <f>SUM(D204:D207)</f>
        <v>0</v>
      </c>
      <c r="E208" s="154">
        <f>SUM(E204:E207)</f>
        <v>0</v>
      </c>
      <c r="F208" s="152"/>
      <c r="G208" s="33"/>
    </row>
    <row r="209" spans="1:7" s="34" customFormat="1" ht="15.75" hidden="1" x14ac:dyDescent="0.25">
      <c r="A209" s="75"/>
      <c r="B209" s="32"/>
      <c r="C209" s="26"/>
      <c r="D209" s="156"/>
      <c r="E209" s="157"/>
      <c r="F209" s="157"/>
      <c r="G209" s="33"/>
    </row>
    <row r="210" spans="1:7" s="34" customFormat="1" ht="15.75" hidden="1" x14ac:dyDescent="0.25">
      <c r="A210" s="75"/>
      <c r="B210" s="32"/>
      <c r="C210" s="26"/>
      <c r="D210" s="156"/>
      <c r="E210" s="157"/>
      <c r="F210" s="157"/>
      <c r="G210" s="33"/>
    </row>
    <row r="211" spans="1:7" s="34" customFormat="1" ht="15.75" hidden="1" x14ac:dyDescent="0.25">
      <c r="A211" s="95">
        <f>'Chart of Accounts'!A33</f>
        <v>5014</v>
      </c>
      <c r="B211" s="95" t="str">
        <f>'Chart of Accounts'!B33</f>
        <v>Expense 14</v>
      </c>
      <c r="C211" s="8"/>
      <c r="D211" s="156"/>
      <c r="E211" s="157"/>
      <c r="F211" s="160"/>
      <c r="G211" s="33"/>
    </row>
    <row r="212" spans="1:7" s="34" customFormat="1" hidden="1" x14ac:dyDescent="0.2">
      <c r="A212" s="96"/>
      <c r="B212" s="74" t="s">
        <v>8</v>
      </c>
      <c r="C212" s="22"/>
      <c r="D212" s="161"/>
      <c r="E212" s="162"/>
      <c r="F212" s="163">
        <f>F207</f>
        <v>5955.3099999999995</v>
      </c>
      <c r="G212" s="33"/>
    </row>
    <row r="213" spans="1:7" s="34" customFormat="1" hidden="1" x14ac:dyDescent="0.2">
      <c r="A213" s="192"/>
      <c r="B213" s="187"/>
      <c r="C213" s="183"/>
      <c r="D213" s="184"/>
      <c r="E213" s="188"/>
      <c r="F213" s="152">
        <f>E213-D213+F212</f>
        <v>5955.3099999999995</v>
      </c>
      <c r="G213" s="33"/>
    </row>
    <row r="214" spans="1:7" s="34" customFormat="1" hidden="1" x14ac:dyDescent="0.2">
      <c r="A214" s="192"/>
      <c r="B214" s="187"/>
      <c r="C214" s="183"/>
      <c r="D214" s="184"/>
      <c r="E214" s="188"/>
      <c r="F214" s="152">
        <f>E214-D214+F213</f>
        <v>5955.3099999999995</v>
      </c>
      <c r="G214" s="33"/>
    </row>
    <row r="215" spans="1:7" s="34" customFormat="1" hidden="1" x14ac:dyDescent="0.2">
      <c r="A215" s="192"/>
      <c r="B215" s="187"/>
      <c r="C215" s="183"/>
      <c r="D215" s="184"/>
      <c r="E215" s="185"/>
      <c r="F215" s="152">
        <f>E215-D215+F214</f>
        <v>5955.3099999999995</v>
      </c>
      <c r="G215" s="33"/>
    </row>
    <row r="216" spans="1:7" s="34" customFormat="1" hidden="1" x14ac:dyDescent="0.2">
      <c r="A216" s="192"/>
      <c r="B216" s="187"/>
      <c r="C216" s="183"/>
      <c r="D216" s="184"/>
      <c r="E216" s="185"/>
      <c r="F216" s="152">
        <f>E216-D216+F215</f>
        <v>5955.3099999999995</v>
      </c>
      <c r="G216" s="33"/>
    </row>
    <row r="217" spans="1:7" s="34" customFormat="1" hidden="1" x14ac:dyDescent="0.2">
      <c r="A217" s="97"/>
      <c r="B217" s="30" t="s">
        <v>9</v>
      </c>
      <c r="C217" s="31"/>
      <c r="D217" s="153">
        <f>SUM(D213:D216)</f>
        <v>0</v>
      </c>
      <c r="E217" s="154">
        <f>SUM(E213:E216)</f>
        <v>0</v>
      </c>
      <c r="F217" s="152"/>
      <c r="G217" s="33"/>
    </row>
    <row r="218" spans="1:7" s="34" customFormat="1" ht="15.75" hidden="1" x14ac:dyDescent="0.25">
      <c r="A218" s="75"/>
      <c r="B218" s="32"/>
      <c r="C218" s="26"/>
      <c r="D218" s="156"/>
      <c r="E218" s="157"/>
      <c r="F218" s="157"/>
      <c r="G218" s="33"/>
    </row>
    <row r="219" spans="1:7" s="34" customFormat="1" ht="15.75" hidden="1" x14ac:dyDescent="0.25">
      <c r="A219" s="75"/>
      <c r="B219" s="32"/>
      <c r="C219" s="26"/>
      <c r="D219" s="156"/>
      <c r="E219" s="157"/>
      <c r="F219" s="157"/>
      <c r="G219" s="33"/>
    </row>
    <row r="220" spans="1:7" s="34" customFormat="1" ht="15.75" hidden="1" x14ac:dyDescent="0.25">
      <c r="A220" s="95">
        <f>'Chart of Accounts'!A34</f>
        <v>5015</v>
      </c>
      <c r="B220" s="95" t="str">
        <f>'Chart of Accounts'!B34</f>
        <v>Expense 15</v>
      </c>
      <c r="C220" s="8"/>
      <c r="D220" s="156"/>
      <c r="E220" s="157"/>
      <c r="F220" s="160"/>
      <c r="G220" s="33"/>
    </row>
    <row r="221" spans="1:7" s="34" customFormat="1" hidden="1" x14ac:dyDescent="0.2">
      <c r="A221" s="96"/>
      <c r="B221" s="74" t="s">
        <v>8</v>
      </c>
      <c r="C221" s="22"/>
      <c r="D221" s="161"/>
      <c r="E221" s="162"/>
      <c r="F221" s="163">
        <f>F216</f>
        <v>5955.3099999999995</v>
      </c>
      <c r="G221" s="33"/>
    </row>
    <row r="222" spans="1:7" s="34" customFormat="1" hidden="1" x14ac:dyDescent="0.2">
      <c r="A222" s="192"/>
      <c r="B222" s="187"/>
      <c r="C222" s="183"/>
      <c r="D222" s="184"/>
      <c r="E222" s="188"/>
      <c r="F222" s="152">
        <f>E222-D222+F221</f>
        <v>5955.3099999999995</v>
      </c>
      <c r="G222" s="33"/>
    </row>
    <row r="223" spans="1:7" s="34" customFormat="1" hidden="1" x14ac:dyDescent="0.2">
      <c r="A223" s="192"/>
      <c r="B223" s="187"/>
      <c r="C223" s="183"/>
      <c r="D223" s="184"/>
      <c r="E223" s="188"/>
      <c r="F223" s="152">
        <f>E223-D223+F222</f>
        <v>5955.3099999999995</v>
      </c>
      <c r="G223" s="33"/>
    </row>
    <row r="224" spans="1:7" s="34" customFormat="1" hidden="1" x14ac:dyDescent="0.2">
      <c r="A224" s="192"/>
      <c r="B224" s="187"/>
      <c r="C224" s="183"/>
      <c r="D224" s="184"/>
      <c r="E224" s="185"/>
      <c r="F224" s="152">
        <f>E224-D224+F223</f>
        <v>5955.3099999999995</v>
      </c>
      <c r="G224" s="33"/>
    </row>
    <row r="225" spans="1:7" s="34" customFormat="1" hidden="1" x14ac:dyDescent="0.2">
      <c r="A225" s="192"/>
      <c r="B225" s="187"/>
      <c r="C225" s="183"/>
      <c r="D225" s="184"/>
      <c r="E225" s="185"/>
      <c r="F225" s="152">
        <f>E225-D225+F224</f>
        <v>5955.3099999999995</v>
      </c>
      <c r="G225" s="33"/>
    </row>
    <row r="226" spans="1:7" s="34" customFormat="1" hidden="1" x14ac:dyDescent="0.2">
      <c r="A226" s="97"/>
      <c r="B226" s="30" t="s">
        <v>9</v>
      </c>
      <c r="C226" s="31"/>
      <c r="D226" s="153">
        <f>SUM(D222:D225)</f>
        <v>0</v>
      </c>
      <c r="E226" s="154">
        <f>SUM(E222:E225)</f>
        <v>0</v>
      </c>
      <c r="F226" s="152"/>
      <c r="G226" s="33"/>
    </row>
    <row r="227" spans="1:7" s="34" customFormat="1" ht="15.75" hidden="1" x14ac:dyDescent="0.25">
      <c r="A227" s="75"/>
      <c r="B227" s="32"/>
      <c r="C227" s="26"/>
      <c r="D227" s="156"/>
      <c r="E227" s="157"/>
      <c r="F227" s="157"/>
      <c r="G227" s="33"/>
    </row>
    <row r="228" spans="1:7" s="34" customFormat="1" ht="15.75" hidden="1" x14ac:dyDescent="0.25">
      <c r="A228" s="75"/>
      <c r="B228" s="32"/>
      <c r="C228" s="26"/>
      <c r="D228" s="156"/>
      <c r="E228" s="157"/>
      <c r="F228" s="157"/>
      <c r="G228" s="33"/>
    </row>
    <row r="229" spans="1:7" s="34" customFormat="1" ht="15.75" hidden="1" x14ac:dyDescent="0.25">
      <c r="A229" s="95">
        <f>'Chart of Accounts'!A35</f>
        <v>5016</v>
      </c>
      <c r="B229" s="95" t="str">
        <f>'Chart of Accounts'!B35</f>
        <v>Expense 16</v>
      </c>
      <c r="C229" s="8"/>
      <c r="D229" s="156"/>
      <c r="E229" s="157"/>
      <c r="F229" s="160"/>
      <c r="G229" s="33"/>
    </row>
    <row r="230" spans="1:7" s="34" customFormat="1" hidden="1" x14ac:dyDescent="0.2">
      <c r="A230" s="96"/>
      <c r="B230" s="74" t="s">
        <v>8</v>
      </c>
      <c r="C230" s="22"/>
      <c r="D230" s="161"/>
      <c r="E230" s="162"/>
      <c r="F230" s="163">
        <f>F225</f>
        <v>5955.3099999999995</v>
      </c>
      <c r="G230" s="33"/>
    </row>
    <row r="231" spans="1:7" s="34" customFormat="1" hidden="1" x14ac:dyDescent="0.2">
      <c r="A231" s="192"/>
      <c r="B231" s="187"/>
      <c r="C231" s="183"/>
      <c r="D231" s="184"/>
      <c r="E231" s="188"/>
      <c r="F231" s="152">
        <f>E231-D231+F230</f>
        <v>5955.3099999999995</v>
      </c>
      <c r="G231" s="33"/>
    </row>
    <row r="232" spans="1:7" s="34" customFormat="1" hidden="1" x14ac:dyDescent="0.2">
      <c r="A232" s="192"/>
      <c r="B232" s="187"/>
      <c r="C232" s="183"/>
      <c r="D232" s="184"/>
      <c r="E232" s="188"/>
      <c r="F232" s="152">
        <f>E232-D232+F231</f>
        <v>5955.3099999999995</v>
      </c>
      <c r="G232" s="33"/>
    </row>
    <row r="233" spans="1:7" s="34" customFormat="1" hidden="1" x14ac:dyDescent="0.2">
      <c r="A233" s="192"/>
      <c r="B233" s="187"/>
      <c r="C233" s="183"/>
      <c r="D233" s="184"/>
      <c r="E233" s="185"/>
      <c r="F233" s="152">
        <f>E233-D233+F232</f>
        <v>5955.3099999999995</v>
      </c>
      <c r="G233" s="33"/>
    </row>
    <row r="234" spans="1:7" s="34" customFormat="1" hidden="1" x14ac:dyDescent="0.2">
      <c r="A234" s="192"/>
      <c r="B234" s="187"/>
      <c r="C234" s="183"/>
      <c r="D234" s="184"/>
      <c r="E234" s="185"/>
      <c r="F234" s="152">
        <f>E234-D234+F233</f>
        <v>5955.3099999999995</v>
      </c>
      <c r="G234" s="33"/>
    </row>
    <row r="235" spans="1:7" s="34" customFormat="1" hidden="1" x14ac:dyDescent="0.2">
      <c r="A235" s="97"/>
      <c r="B235" s="30" t="s">
        <v>9</v>
      </c>
      <c r="C235" s="31"/>
      <c r="D235" s="153">
        <f>SUM(D231:D234)</f>
        <v>0</v>
      </c>
      <c r="E235" s="154">
        <f>SUM(E231:E234)</f>
        <v>0</v>
      </c>
      <c r="F235" s="152"/>
      <c r="G235" s="33"/>
    </row>
    <row r="236" spans="1:7" s="34" customFormat="1" ht="15.75" hidden="1" x14ac:dyDescent="0.25">
      <c r="A236" s="75"/>
      <c r="B236" s="32"/>
      <c r="C236" s="26"/>
      <c r="D236" s="156"/>
      <c r="E236" s="157"/>
      <c r="F236" s="157"/>
      <c r="G236" s="33"/>
    </row>
    <row r="237" spans="1:7" s="34" customFormat="1" ht="15.75" hidden="1" x14ac:dyDescent="0.25">
      <c r="A237" s="75"/>
      <c r="B237" s="32"/>
      <c r="C237" s="26"/>
      <c r="D237" s="156"/>
      <c r="E237" s="157"/>
      <c r="F237" s="157"/>
      <c r="G237" s="33"/>
    </row>
    <row r="238" spans="1:7" s="34" customFormat="1" ht="15.75" hidden="1" x14ac:dyDescent="0.25">
      <c r="A238" s="95">
        <f>'Chart of Accounts'!A36</f>
        <v>5017</v>
      </c>
      <c r="B238" s="95" t="str">
        <f>'Chart of Accounts'!B36</f>
        <v>Expense 17</v>
      </c>
      <c r="C238" s="8"/>
      <c r="D238" s="156"/>
      <c r="E238" s="157"/>
      <c r="F238" s="160"/>
      <c r="G238" s="33"/>
    </row>
    <row r="239" spans="1:7" s="34" customFormat="1" hidden="1" x14ac:dyDescent="0.2">
      <c r="A239" s="96"/>
      <c r="B239" s="74" t="s">
        <v>8</v>
      </c>
      <c r="C239" s="22"/>
      <c r="D239" s="161"/>
      <c r="E239" s="162"/>
      <c r="F239" s="163">
        <f>F234</f>
        <v>5955.3099999999995</v>
      </c>
      <c r="G239" s="33"/>
    </row>
    <row r="240" spans="1:7" s="34" customFormat="1" hidden="1" x14ac:dyDescent="0.2">
      <c r="A240" s="192"/>
      <c r="B240" s="187"/>
      <c r="C240" s="183"/>
      <c r="D240" s="184"/>
      <c r="E240" s="188"/>
      <c r="F240" s="152">
        <f>E240-D240+F239</f>
        <v>5955.3099999999995</v>
      </c>
      <c r="G240" s="33"/>
    </row>
    <row r="241" spans="1:7" s="34" customFormat="1" hidden="1" x14ac:dyDescent="0.2">
      <c r="A241" s="192"/>
      <c r="B241" s="187"/>
      <c r="C241" s="183"/>
      <c r="D241" s="184"/>
      <c r="E241" s="188"/>
      <c r="F241" s="152">
        <f>E241-D241+F240</f>
        <v>5955.3099999999995</v>
      </c>
      <c r="G241" s="33"/>
    </row>
    <row r="242" spans="1:7" s="34" customFormat="1" hidden="1" x14ac:dyDescent="0.2">
      <c r="A242" s="192"/>
      <c r="B242" s="187"/>
      <c r="C242" s="183"/>
      <c r="D242" s="184"/>
      <c r="E242" s="185"/>
      <c r="F242" s="152">
        <f>E242-D242+F241</f>
        <v>5955.3099999999995</v>
      </c>
      <c r="G242" s="33"/>
    </row>
    <row r="243" spans="1:7" s="34" customFormat="1" hidden="1" x14ac:dyDescent="0.2">
      <c r="A243" s="192"/>
      <c r="B243" s="187"/>
      <c r="C243" s="183"/>
      <c r="D243" s="184"/>
      <c r="E243" s="185"/>
      <c r="F243" s="152">
        <f>E243-D243+F242</f>
        <v>5955.3099999999995</v>
      </c>
      <c r="G243" s="33"/>
    </row>
    <row r="244" spans="1:7" s="34" customFormat="1" hidden="1" x14ac:dyDescent="0.2">
      <c r="A244" s="97"/>
      <c r="B244" s="30" t="s">
        <v>9</v>
      </c>
      <c r="C244" s="31"/>
      <c r="D244" s="153">
        <f>SUM(D240:D243)</f>
        <v>0</v>
      </c>
      <c r="E244" s="154">
        <f>SUM(E240:E243)</f>
        <v>0</v>
      </c>
      <c r="F244" s="152"/>
      <c r="G244" s="33"/>
    </row>
    <row r="245" spans="1:7" s="34" customFormat="1" ht="15.75" hidden="1" x14ac:dyDescent="0.25">
      <c r="A245" s="75"/>
      <c r="B245" s="32"/>
      <c r="C245" s="26"/>
      <c r="D245" s="156"/>
      <c r="E245" s="157"/>
      <c r="F245" s="157"/>
      <c r="G245" s="33"/>
    </row>
    <row r="246" spans="1:7" s="34" customFormat="1" ht="15.75" hidden="1" x14ac:dyDescent="0.25">
      <c r="A246" s="75"/>
      <c r="B246" s="32"/>
      <c r="C246" s="26"/>
      <c r="D246" s="156"/>
      <c r="E246" s="157"/>
      <c r="F246" s="157"/>
      <c r="G246" s="33"/>
    </row>
    <row r="247" spans="1:7" s="34" customFormat="1" ht="15.75" hidden="1" x14ac:dyDescent="0.25">
      <c r="A247" s="265">
        <f>'Chart of Accounts'!A38</f>
        <v>5018</v>
      </c>
      <c r="B247" s="265" t="str">
        <f>'Chart of Accounts'!B38</f>
        <v>Expense 18</v>
      </c>
      <c r="C247" s="8"/>
      <c r="D247" s="156"/>
      <c r="E247" s="157"/>
      <c r="F247" s="160"/>
      <c r="G247" s="33"/>
    </row>
    <row r="248" spans="1:7" s="34" customFormat="1" hidden="1" x14ac:dyDescent="0.2">
      <c r="A248" s="266"/>
      <c r="B248" s="74" t="s">
        <v>8</v>
      </c>
      <c r="C248" s="22"/>
      <c r="D248" s="161"/>
      <c r="E248" s="162"/>
      <c r="F248" s="163">
        <f>F243</f>
        <v>5955.3099999999995</v>
      </c>
      <c r="G248" s="33"/>
    </row>
    <row r="249" spans="1:7" s="34" customFormat="1" hidden="1" x14ac:dyDescent="0.2">
      <c r="A249" s="267"/>
      <c r="B249" s="187"/>
      <c r="C249" s="183"/>
      <c r="D249" s="184"/>
      <c r="E249" s="188"/>
      <c r="F249" s="152">
        <f>E249-D249+F248</f>
        <v>5955.3099999999995</v>
      </c>
      <c r="G249" s="33"/>
    </row>
    <row r="250" spans="1:7" s="34" customFormat="1" hidden="1" x14ac:dyDescent="0.2">
      <c r="A250" s="267"/>
      <c r="B250" s="187"/>
      <c r="C250" s="183"/>
      <c r="D250" s="184"/>
      <c r="E250" s="188"/>
      <c r="F250" s="152">
        <f>E250-D250+F249</f>
        <v>5955.3099999999995</v>
      </c>
      <c r="G250" s="33"/>
    </row>
    <row r="251" spans="1:7" s="34" customFormat="1" hidden="1" x14ac:dyDescent="0.2">
      <c r="A251" s="267"/>
      <c r="B251" s="187"/>
      <c r="C251" s="183"/>
      <c r="D251" s="184"/>
      <c r="E251" s="185"/>
      <c r="F251" s="152">
        <f>E251-D251+F250</f>
        <v>5955.3099999999995</v>
      </c>
      <c r="G251" s="33"/>
    </row>
    <row r="252" spans="1:7" s="34" customFormat="1" hidden="1" x14ac:dyDescent="0.2">
      <c r="A252" s="267"/>
      <c r="B252" s="187"/>
      <c r="C252" s="183"/>
      <c r="D252" s="184"/>
      <c r="E252" s="185"/>
      <c r="F252" s="152">
        <f>E252-D252+F251</f>
        <v>5955.3099999999995</v>
      </c>
      <c r="G252" s="33"/>
    </row>
    <row r="253" spans="1:7" s="34" customFormat="1" hidden="1" x14ac:dyDescent="0.2">
      <c r="A253" s="268"/>
      <c r="B253" s="30" t="s">
        <v>9</v>
      </c>
      <c r="C253" s="31"/>
      <c r="D253" s="153">
        <f>SUM(D249:D252)</f>
        <v>0</v>
      </c>
      <c r="E253" s="154">
        <f>SUM(E249:E252)</f>
        <v>0</v>
      </c>
      <c r="F253" s="152"/>
      <c r="G253" s="33"/>
    </row>
    <row r="254" spans="1:7" s="34" customFormat="1" ht="15.75" hidden="1" x14ac:dyDescent="0.25">
      <c r="A254" s="75"/>
      <c r="B254" s="32"/>
      <c r="C254" s="26"/>
      <c r="D254" s="156"/>
      <c r="E254" s="157"/>
      <c r="F254" s="157"/>
      <c r="G254" s="33"/>
    </row>
    <row r="255" spans="1:7" s="34" customFormat="1" ht="15.75" hidden="1" x14ac:dyDescent="0.25">
      <c r="A255" s="75"/>
      <c r="B255" s="32"/>
      <c r="C255" s="26"/>
      <c r="D255" s="156"/>
      <c r="E255" s="157"/>
      <c r="F255" s="157"/>
      <c r="G255" s="33"/>
    </row>
    <row r="256" spans="1:7" s="34" customFormat="1" ht="15.75" hidden="1" x14ac:dyDescent="0.25">
      <c r="A256" s="265">
        <f>'Chart of Accounts'!A39</f>
        <v>5019</v>
      </c>
      <c r="B256" s="265" t="str">
        <f>'Chart of Accounts'!B39</f>
        <v>Expense 19</v>
      </c>
      <c r="C256" s="8"/>
      <c r="D256" s="156"/>
      <c r="E256" s="157"/>
      <c r="F256" s="160"/>
      <c r="G256" s="33"/>
    </row>
    <row r="257" spans="1:7" s="34" customFormat="1" hidden="1" x14ac:dyDescent="0.2">
      <c r="A257" s="266"/>
      <c r="B257" s="74" t="s">
        <v>8</v>
      </c>
      <c r="C257" s="22"/>
      <c r="D257" s="161"/>
      <c r="E257" s="162"/>
      <c r="F257" s="163">
        <f>F252</f>
        <v>5955.3099999999995</v>
      </c>
      <c r="G257" s="33"/>
    </row>
    <row r="258" spans="1:7" s="34" customFormat="1" hidden="1" x14ac:dyDescent="0.2">
      <c r="A258" s="267"/>
      <c r="B258" s="187"/>
      <c r="C258" s="183"/>
      <c r="D258" s="184"/>
      <c r="E258" s="188"/>
      <c r="F258" s="152">
        <f>E258-D258+F257</f>
        <v>5955.3099999999995</v>
      </c>
      <c r="G258" s="33"/>
    </row>
    <row r="259" spans="1:7" s="34" customFormat="1" hidden="1" x14ac:dyDescent="0.2">
      <c r="A259" s="267"/>
      <c r="B259" s="187"/>
      <c r="C259" s="183"/>
      <c r="D259" s="184"/>
      <c r="E259" s="188"/>
      <c r="F259" s="152">
        <f>E259-D259+F258</f>
        <v>5955.3099999999995</v>
      </c>
      <c r="G259" s="33"/>
    </row>
    <row r="260" spans="1:7" s="34" customFormat="1" hidden="1" x14ac:dyDescent="0.2">
      <c r="A260" s="267"/>
      <c r="B260" s="187"/>
      <c r="C260" s="183"/>
      <c r="D260" s="184"/>
      <c r="E260" s="185"/>
      <c r="F260" s="152">
        <f>E260-D260+F259</f>
        <v>5955.3099999999995</v>
      </c>
      <c r="G260" s="33"/>
    </row>
    <row r="261" spans="1:7" s="34" customFormat="1" hidden="1" x14ac:dyDescent="0.2">
      <c r="A261" s="267"/>
      <c r="B261" s="187"/>
      <c r="C261" s="183"/>
      <c r="D261" s="184"/>
      <c r="E261" s="185"/>
      <c r="F261" s="152">
        <f>E261-D261+F260</f>
        <v>5955.3099999999995</v>
      </c>
      <c r="G261" s="33"/>
    </row>
    <row r="262" spans="1:7" s="34" customFormat="1" hidden="1" x14ac:dyDescent="0.2">
      <c r="A262" s="268"/>
      <c r="B262" s="30" t="s">
        <v>9</v>
      </c>
      <c r="C262" s="31"/>
      <c r="D262" s="153">
        <f>SUM(D258:D261)</f>
        <v>0</v>
      </c>
      <c r="E262" s="154">
        <f>SUM(E258:E261)</f>
        <v>0</v>
      </c>
      <c r="F262" s="152"/>
      <c r="G262" s="33"/>
    </row>
    <row r="263" spans="1:7" s="34" customFormat="1" ht="15.75" hidden="1" x14ac:dyDescent="0.25">
      <c r="A263" s="75"/>
      <c r="B263" s="32"/>
      <c r="C263" s="26"/>
      <c r="D263" s="156"/>
      <c r="E263" s="157"/>
      <c r="F263" s="157"/>
      <c r="G263" s="33"/>
    </row>
    <row r="264" spans="1:7" s="34" customFormat="1" ht="15.75" hidden="1" x14ac:dyDescent="0.25">
      <c r="A264" s="75"/>
      <c r="B264" s="32"/>
      <c r="C264" s="26"/>
      <c r="D264" s="156"/>
      <c r="E264" s="157"/>
      <c r="F264" s="157"/>
      <c r="G264" s="33"/>
    </row>
    <row r="265" spans="1:7" s="34" customFormat="1" ht="15.75" hidden="1" x14ac:dyDescent="0.25">
      <c r="A265" s="98">
        <f>'Chart of Accounts'!A40</f>
        <v>5020</v>
      </c>
      <c r="B265" s="98" t="str">
        <f>'Chart of Accounts'!B40</f>
        <v>Expense 20</v>
      </c>
      <c r="C265" s="8"/>
      <c r="D265" s="156"/>
      <c r="E265" s="157"/>
      <c r="F265" s="160"/>
      <c r="G265" s="33"/>
    </row>
    <row r="266" spans="1:7" s="34" customFormat="1" hidden="1" x14ac:dyDescent="0.2">
      <c r="A266" s="99"/>
      <c r="B266" s="74" t="s">
        <v>8</v>
      </c>
      <c r="C266" s="22"/>
      <c r="D266" s="161"/>
      <c r="E266" s="162"/>
      <c r="F266" s="163">
        <f>F261</f>
        <v>5955.3099999999995</v>
      </c>
      <c r="G266" s="33"/>
    </row>
    <row r="267" spans="1:7" s="34" customFormat="1" hidden="1" x14ac:dyDescent="0.2">
      <c r="A267" s="193"/>
      <c r="B267" s="187"/>
      <c r="C267" s="183"/>
      <c r="D267" s="184"/>
      <c r="E267" s="188"/>
      <c r="F267" s="152">
        <f>E267-D267+F266</f>
        <v>5955.3099999999995</v>
      </c>
      <c r="G267" s="33"/>
    </row>
    <row r="268" spans="1:7" s="34" customFormat="1" hidden="1" x14ac:dyDescent="0.2">
      <c r="A268" s="193"/>
      <c r="B268" s="187"/>
      <c r="C268" s="183"/>
      <c r="D268" s="184"/>
      <c r="E268" s="188"/>
      <c r="F268" s="152">
        <f>E268-D268+F267</f>
        <v>5955.3099999999995</v>
      </c>
      <c r="G268" s="33"/>
    </row>
    <row r="269" spans="1:7" s="34" customFormat="1" hidden="1" x14ac:dyDescent="0.2">
      <c r="A269" s="193"/>
      <c r="B269" s="187"/>
      <c r="C269" s="183"/>
      <c r="D269" s="184"/>
      <c r="E269" s="185"/>
      <c r="F269" s="152">
        <f>E269-D269+F268</f>
        <v>5955.3099999999995</v>
      </c>
      <c r="G269" s="33"/>
    </row>
    <row r="270" spans="1:7" s="34" customFormat="1" hidden="1" x14ac:dyDescent="0.2">
      <c r="A270" s="193"/>
      <c r="B270" s="187"/>
      <c r="C270" s="183"/>
      <c r="D270" s="184"/>
      <c r="E270" s="185"/>
      <c r="F270" s="152">
        <f>E270-D270+F269</f>
        <v>5955.3099999999995</v>
      </c>
      <c r="G270" s="33"/>
    </row>
    <row r="271" spans="1:7" s="34" customFormat="1" hidden="1" x14ac:dyDescent="0.2">
      <c r="A271" s="100"/>
      <c r="B271" s="30" t="s">
        <v>9</v>
      </c>
      <c r="C271" s="31"/>
      <c r="D271" s="153">
        <f>SUM(D267:D270)</f>
        <v>0</v>
      </c>
      <c r="E271" s="154">
        <f>SUM(E267:E270)</f>
        <v>0</v>
      </c>
      <c r="F271" s="152"/>
      <c r="G271" s="33"/>
    </row>
    <row r="272" spans="1:7" s="34" customFormat="1" ht="15.75" hidden="1" x14ac:dyDescent="0.25">
      <c r="A272" s="75"/>
      <c r="B272" s="32"/>
      <c r="C272" s="26"/>
      <c r="D272" s="156"/>
      <c r="E272" s="157"/>
      <c r="F272" s="157"/>
      <c r="G272" s="33"/>
    </row>
    <row r="273" spans="1:7" s="34" customFormat="1" ht="15.75" hidden="1" x14ac:dyDescent="0.25">
      <c r="A273" s="75"/>
      <c r="B273" s="32"/>
      <c r="C273" s="26"/>
      <c r="D273" s="156"/>
      <c r="E273" s="157"/>
      <c r="F273" s="157"/>
      <c r="G273" s="33"/>
    </row>
    <row r="274" spans="1:7" s="34" customFormat="1" ht="15.75" hidden="1" x14ac:dyDescent="0.25">
      <c r="A274" s="98">
        <f>'Chart of Accounts'!A41</f>
        <v>5021</v>
      </c>
      <c r="B274" s="98" t="str">
        <f>'Chart of Accounts'!B41</f>
        <v>Expense 21</v>
      </c>
      <c r="C274" s="8"/>
      <c r="D274" s="156"/>
      <c r="E274" s="157"/>
      <c r="F274" s="160"/>
      <c r="G274" s="33"/>
    </row>
    <row r="275" spans="1:7" s="34" customFormat="1" hidden="1" x14ac:dyDescent="0.2">
      <c r="A275" s="99"/>
      <c r="B275" s="74" t="s">
        <v>8</v>
      </c>
      <c r="C275" s="22"/>
      <c r="D275" s="161"/>
      <c r="E275" s="162"/>
      <c r="F275" s="163">
        <f>F270</f>
        <v>5955.3099999999995</v>
      </c>
      <c r="G275" s="33"/>
    </row>
    <row r="276" spans="1:7" s="34" customFormat="1" hidden="1" x14ac:dyDescent="0.2">
      <c r="A276" s="193"/>
      <c r="B276" s="187"/>
      <c r="C276" s="183"/>
      <c r="D276" s="184"/>
      <c r="E276" s="188"/>
      <c r="F276" s="152">
        <f>E276-D276+F275</f>
        <v>5955.3099999999995</v>
      </c>
      <c r="G276" s="33"/>
    </row>
    <row r="277" spans="1:7" s="34" customFormat="1" hidden="1" x14ac:dyDescent="0.2">
      <c r="A277" s="193"/>
      <c r="B277" s="187"/>
      <c r="C277" s="183"/>
      <c r="D277" s="184"/>
      <c r="E277" s="188"/>
      <c r="F277" s="152">
        <f>E277-D277+F276</f>
        <v>5955.3099999999995</v>
      </c>
      <c r="G277" s="33"/>
    </row>
    <row r="278" spans="1:7" s="34" customFormat="1" hidden="1" x14ac:dyDescent="0.2">
      <c r="A278" s="193"/>
      <c r="B278" s="187"/>
      <c r="C278" s="183"/>
      <c r="D278" s="184"/>
      <c r="E278" s="185"/>
      <c r="F278" s="152">
        <f>E278-D278+F277</f>
        <v>5955.3099999999995</v>
      </c>
      <c r="G278" s="33"/>
    </row>
    <row r="279" spans="1:7" s="34" customFormat="1" hidden="1" x14ac:dyDescent="0.2">
      <c r="A279" s="193"/>
      <c r="B279" s="187"/>
      <c r="C279" s="183"/>
      <c r="D279" s="184"/>
      <c r="E279" s="185"/>
      <c r="F279" s="152">
        <f>E279-D279+F278</f>
        <v>5955.3099999999995</v>
      </c>
      <c r="G279" s="33"/>
    </row>
    <row r="280" spans="1:7" s="34" customFormat="1" hidden="1" x14ac:dyDescent="0.2">
      <c r="A280" s="100"/>
      <c r="B280" s="30" t="s">
        <v>9</v>
      </c>
      <c r="C280" s="31"/>
      <c r="D280" s="153">
        <f>SUM(D276:D279)</f>
        <v>0</v>
      </c>
      <c r="E280" s="154">
        <f>SUM(E276:E279)</f>
        <v>0</v>
      </c>
      <c r="F280" s="152"/>
      <c r="G280" s="33"/>
    </row>
    <row r="281" spans="1:7" s="34" customFormat="1" ht="15.75" hidden="1" x14ac:dyDescent="0.25">
      <c r="A281" s="75"/>
      <c r="B281" s="32"/>
      <c r="C281" s="26"/>
      <c r="D281" s="156"/>
      <c r="E281" s="157"/>
      <c r="F281" s="157"/>
      <c r="G281" s="33"/>
    </row>
    <row r="282" spans="1:7" s="34" customFormat="1" ht="15.75" hidden="1" x14ac:dyDescent="0.25">
      <c r="A282" s="75"/>
      <c r="B282" s="32"/>
      <c r="C282" s="26"/>
      <c r="D282" s="156"/>
      <c r="E282" s="157"/>
      <c r="F282" s="157"/>
      <c r="G282" s="33"/>
    </row>
    <row r="283" spans="1:7" s="34" customFormat="1" ht="15.75" hidden="1" x14ac:dyDescent="0.25">
      <c r="A283" s="265">
        <f>'Chart of Accounts'!A42</f>
        <v>5022</v>
      </c>
      <c r="B283" s="265" t="str">
        <f>'Chart of Accounts'!B42</f>
        <v>Expense 22</v>
      </c>
      <c r="C283" s="8"/>
      <c r="D283" s="156"/>
      <c r="E283" s="157"/>
      <c r="F283" s="160"/>
      <c r="G283" s="33"/>
    </row>
    <row r="284" spans="1:7" s="34" customFormat="1" hidden="1" x14ac:dyDescent="0.2">
      <c r="A284" s="266"/>
      <c r="B284" s="74" t="s">
        <v>8</v>
      </c>
      <c r="C284" s="22"/>
      <c r="D284" s="161"/>
      <c r="E284" s="162"/>
      <c r="F284" s="163">
        <f>F279</f>
        <v>5955.3099999999995</v>
      </c>
      <c r="G284" s="33"/>
    </row>
    <row r="285" spans="1:7" s="34" customFormat="1" hidden="1" x14ac:dyDescent="0.2">
      <c r="A285" s="267"/>
      <c r="B285" s="187"/>
      <c r="C285" s="183"/>
      <c r="D285" s="184"/>
      <c r="E285" s="188"/>
      <c r="F285" s="152">
        <f>E285-D285+F284</f>
        <v>5955.3099999999995</v>
      </c>
      <c r="G285" s="33"/>
    </row>
    <row r="286" spans="1:7" s="34" customFormat="1" hidden="1" x14ac:dyDescent="0.2">
      <c r="A286" s="267"/>
      <c r="B286" s="187"/>
      <c r="C286" s="183"/>
      <c r="D286" s="184"/>
      <c r="E286" s="188"/>
      <c r="F286" s="152">
        <f>E286-D286+F285</f>
        <v>5955.3099999999995</v>
      </c>
      <c r="G286" s="33"/>
    </row>
    <row r="287" spans="1:7" s="34" customFormat="1" hidden="1" x14ac:dyDescent="0.2">
      <c r="A287" s="267"/>
      <c r="B287" s="187"/>
      <c r="C287" s="183"/>
      <c r="D287" s="184"/>
      <c r="E287" s="185"/>
      <c r="F287" s="152">
        <f>E287-D287+F286</f>
        <v>5955.3099999999995</v>
      </c>
      <c r="G287" s="33"/>
    </row>
    <row r="288" spans="1:7" s="34" customFormat="1" hidden="1" x14ac:dyDescent="0.2">
      <c r="A288" s="267"/>
      <c r="B288" s="187"/>
      <c r="C288" s="183"/>
      <c r="D288" s="184"/>
      <c r="E288" s="185"/>
      <c r="F288" s="152">
        <f>E288-D288+F287</f>
        <v>5955.3099999999995</v>
      </c>
      <c r="G288" s="33"/>
    </row>
    <row r="289" spans="1:7" s="34" customFormat="1" hidden="1" x14ac:dyDescent="0.2">
      <c r="A289" s="268"/>
      <c r="B289" s="30" t="s">
        <v>9</v>
      </c>
      <c r="C289" s="31"/>
      <c r="D289" s="153">
        <f>SUM(D285:D288)</f>
        <v>0</v>
      </c>
      <c r="E289" s="154">
        <f>SUM(E285:E288)</f>
        <v>0</v>
      </c>
      <c r="F289" s="152"/>
      <c r="G289" s="33"/>
    </row>
    <row r="290" spans="1:7" s="34" customFormat="1" ht="15.75" hidden="1" x14ac:dyDescent="0.25">
      <c r="A290" s="75"/>
      <c r="B290" s="32"/>
      <c r="C290" s="26"/>
      <c r="D290" s="156"/>
      <c r="E290" s="157"/>
      <c r="F290" s="157"/>
      <c r="G290" s="33"/>
    </row>
    <row r="291" spans="1:7" s="34" customFormat="1" ht="15.75" hidden="1" x14ac:dyDescent="0.25">
      <c r="A291" s="75"/>
      <c r="B291" s="32"/>
      <c r="C291" s="26"/>
      <c r="D291" s="156"/>
      <c r="E291" s="157"/>
      <c r="F291" s="157"/>
      <c r="G291" s="33"/>
    </row>
    <row r="292" spans="1:7" s="34" customFormat="1" ht="15.75" hidden="1" x14ac:dyDescent="0.25">
      <c r="A292" s="101">
        <f>'Chart of Accounts'!A43</f>
        <v>5023</v>
      </c>
      <c r="B292" s="101" t="str">
        <f>'Chart of Accounts'!B43</f>
        <v>Expense 23</v>
      </c>
      <c r="C292" s="8"/>
      <c r="D292" s="156"/>
      <c r="E292" s="157"/>
      <c r="F292" s="160"/>
      <c r="G292" s="33"/>
    </row>
    <row r="293" spans="1:7" s="34" customFormat="1" hidden="1" x14ac:dyDescent="0.2">
      <c r="A293" s="102"/>
      <c r="B293" s="74" t="s">
        <v>8</v>
      </c>
      <c r="C293" s="22"/>
      <c r="D293" s="161"/>
      <c r="E293" s="162"/>
      <c r="F293" s="163">
        <f>F288</f>
        <v>5955.3099999999995</v>
      </c>
      <c r="G293" s="33"/>
    </row>
    <row r="294" spans="1:7" s="34" customFormat="1" hidden="1" x14ac:dyDescent="0.2">
      <c r="A294" s="194"/>
      <c r="B294" s="187"/>
      <c r="C294" s="183"/>
      <c r="D294" s="184"/>
      <c r="E294" s="188"/>
      <c r="F294" s="152">
        <f>E294-D294+F293</f>
        <v>5955.3099999999995</v>
      </c>
      <c r="G294" s="33"/>
    </row>
    <row r="295" spans="1:7" s="34" customFormat="1" hidden="1" x14ac:dyDescent="0.2">
      <c r="A295" s="194"/>
      <c r="B295" s="187"/>
      <c r="C295" s="183"/>
      <c r="D295" s="184"/>
      <c r="E295" s="188"/>
      <c r="F295" s="152">
        <f>E295-D295+F294</f>
        <v>5955.3099999999995</v>
      </c>
      <c r="G295" s="33"/>
    </row>
    <row r="296" spans="1:7" s="34" customFormat="1" hidden="1" x14ac:dyDescent="0.2">
      <c r="A296" s="194"/>
      <c r="B296" s="187"/>
      <c r="C296" s="183"/>
      <c r="D296" s="184"/>
      <c r="E296" s="185"/>
      <c r="F296" s="152">
        <f>E296-D296+F295</f>
        <v>5955.3099999999995</v>
      </c>
      <c r="G296" s="33"/>
    </row>
    <row r="297" spans="1:7" s="34" customFormat="1" hidden="1" x14ac:dyDescent="0.2">
      <c r="A297" s="194"/>
      <c r="B297" s="187"/>
      <c r="C297" s="183"/>
      <c r="D297" s="184"/>
      <c r="E297" s="185"/>
      <c r="F297" s="152">
        <f>E297-D297+F296</f>
        <v>5955.3099999999995</v>
      </c>
      <c r="G297" s="33"/>
    </row>
    <row r="298" spans="1:7" s="34" customFormat="1" hidden="1" x14ac:dyDescent="0.2">
      <c r="A298" s="103"/>
      <c r="B298" s="30" t="s">
        <v>9</v>
      </c>
      <c r="C298" s="31"/>
      <c r="D298" s="153">
        <f>SUM(D294:D297)</f>
        <v>0</v>
      </c>
      <c r="E298" s="154">
        <f>SUM(E294:E297)</f>
        <v>0</v>
      </c>
      <c r="F298" s="152"/>
      <c r="G298" s="33"/>
    </row>
    <row r="299" spans="1:7" s="34" customFormat="1" ht="15.75" hidden="1" x14ac:dyDescent="0.25">
      <c r="A299" s="75"/>
      <c r="B299" s="32"/>
      <c r="C299" s="26"/>
      <c r="D299" s="156"/>
      <c r="E299" s="157"/>
      <c r="F299" s="157"/>
      <c r="G299" s="33"/>
    </row>
    <row r="300" spans="1:7" s="34" customFormat="1" ht="15.75" hidden="1" x14ac:dyDescent="0.25">
      <c r="A300" s="75"/>
      <c r="B300" s="32"/>
      <c r="C300" s="26"/>
      <c r="D300" s="156"/>
      <c r="E300" s="157"/>
      <c r="F300" s="157"/>
      <c r="G300" s="33"/>
    </row>
    <row r="301" spans="1:7" s="34" customFormat="1" ht="15.75" hidden="1" x14ac:dyDescent="0.25">
      <c r="A301" s="101">
        <f>'Chart of Accounts'!A44</f>
        <v>5024</v>
      </c>
      <c r="B301" s="101" t="str">
        <f>'Chart of Accounts'!B44</f>
        <v>Expense 24</v>
      </c>
      <c r="C301" s="8"/>
      <c r="D301" s="156"/>
      <c r="E301" s="157"/>
      <c r="F301" s="160"/>
      <c r="G301" s="33"/>
    </row>
    <row r="302" spans="1:7" s="34" customFormat="1" hidden="1" x14ac:dyDescent="0.2">
      <c r="A302" s="102"/>
      <c r="B302" s="74" t="s">
        <v>8</v>
      </c>
      <c r="C302" s="22"/>
      <c r="D302" s="161"/>
      <c r="E302" s="162"/>
      <c r="F302" s="163">
        <f>F297</f>
        <v>5955.3099999999995</v>
      </c>
      <c r="G302" s="33"/>
    </row>
    <row r="303" spans="1:7" s="34" customFormat="1" hidden="1" x14ac:dyDescent="0.2">
      <c r="A303" s="194"/>
      <c r="B303" s="187"/>
      <c r="C303" s="183"/>
      <c r="D303" s="184"/>
      <c r="E303" s="188"/>
      <c r="F303" s="152">
        <f>E303-D303+F302</f>
        <v>5955.3099999999995</v>
      </c>
      <c r="G303" s="33"/>
    </row>
    <row r="304" spans="1:7" s="34" customFormat="1" hidden="1" x14ac:dyDescent="0.2">
      <c r="A304" s="194"/>
      <c r="B304" s="187"/>
      <c r="C304" s="183"/>
      <c r="D304" s="184"/>
      <c r="E304" s="188"/>
      <c r="F304" s="152">
        <f>E304-D304+F303</f>
        <v>5955.3099999999995</v>
      </c>
      <c r="G304" s="33"/>
    </row>
    <row r="305" spans="1:7" s="34" customFormat="1" hidden="1" x14ac:dyDescent="0.2">
      <c r="A305" s="194"/>
      <c r="B305" s="187"/>
      <c r="C305" s="183"/>
      <c r="D305" s="184"/>
      <c r="E305" s="185"/>
      <c r="F305" s="152">
        <f>E305-D305+F304</f>
        <v>5955.3099999999995</v>
      </c>
      <c r="G305" s="33"/>
    </row>
    <row r="306" spans="1:7" s="34" customFormat="1" hidden="1" x14ac:dyDescent="0.2">
      <c r="A306" s="194"/>
      <c r="B306" s="187"/>
      <c r="C306" s="183"/>
      <c r="D306" s="184"/>
      <c r="E306" s="185"/>
      <c r="F306" s="152">
        <f>E306-D306+F305</f>
        <v>5955.3099999999995</v>
      </c>
      <c r="G306" s="33"/>
    </row>
    <row r="307" spans="1:7" s="34" customFormat="1" hidden="1" x14ac:dyDescent="0.2">
      <c r="A307" s="220"/>
      <c r="B307" s="221" t="s">
        <v>9</v>
      </c>
      <c r="C307" s="222"/>
      <c r="D307" s="223">
        <f>SUM(D303:D306)</f>
        <v>0</v>
      </c>
      <c r="E307" s="224">
        <f>SUM(E303:E306)</f>
        <v>0</v>
      </c>
      <c r="F307" s="152"/>
      <c r="G307" s="33"/>
    </row>
    <row r="308" spans="1:7" s="34" customFormat="1" hidden="1" x14ac:dyDescent="0.2">
      <c r="A308" s="27"/>
      <c r="B308" s="28"/>
      <c r="C308" s="8"/>
      <c r="D308" s="156"/>
      <c r="E308" s="157"/>
      <c r="F308" s="160"/>
      <c r="G308" s="33"/>
    </row>
    <row r="309" spans="1:7" s="34" customFormat="1" hidden="1" x14ac:dyDescent="0.2">
      <c r="A309" s="27"/>
      <c r="B309" s="28"/>
      <c r="C309" s="8"/>
      <c r="D309" s="156"/>
      <c r="E309" s="157"/>
      <c r="F309" s="160"/>
      <c r="G309" s="33"/>
    </row>
    <row r="310" spans="1:7" s="34" customFormat="1" ht="15.75" hidden="1" x14ac:dyDescent="0.25">
      <c r="A310" s="101">
        <f>'Chart of Accounts'!A45</f>
        <v>5025</v>
      </c>
      <c r="B310" s="101" t="str">
        <f>'Chart of Accounts'!B45</f>
        <v>Expense 25</v>
      </c>
      <c r="C310" s="8"/>
      <c r="D310" s="156"/>
      <c r="E310" s="157"/>
      <c r="F310" s="160"/>
      <c r="G310" s="33"/>
    </row>
    <row r="311" spans="1:7" s="34" customFormat="1" hidden="1" x14ac:dyDescent="0.2">
      <c r="A311" s="102"/>
      <c r="B311" s="74" t="s">
        <v>8</v>
      </c>
      <c r="C311" s="22"/>
      <c r="D311" s="161"/>
      <c r="E311" s="162"/>
      <c r="F311" s="163">
        <f>F306</f>
        <v>5955.3099999999995</v>
      </c>
      <c r="G311" s="33"/>
    </row>
    <row r="312" spans="1:7" s="34" customFormat="1" hidden="1" x14ac:dyDescent="0.2">
      <c r="A312" s="194"/>
      <c r="B312" s="187"/>
      <c r="C312" s="183"/>
      <c r="D312" s="184"/>
      <c r="E312" s="188"/>
      <c r="F312" s="152">
        <f>E312-D312+F311</f>
        <v>5955.3099999999995</v>
      </c>
      <c r="G312" s="33"/>
    </row>
    <row r="313" spans="1:7" s="34" customFormat="1" hidden="1" x14ac:dyDescent="0.2">
      <c r="A313" s="194"/>
      <c r="B313" s="187"/>
      <c r="C313" s="183"/>
      <c r="D313" s="184"/>
      <c r="E313" s="188"/>
      <c r="F313" s="152">
        <f>E313-D313+F312</f>
        <v>5955.3099999999995</v>
      </c>
      <c r="G313" s="33"/>
    </row>
    <row r="314" spans="1:7" s="34" customFormat="1" hidden="1" x14ac:dyDescent="0.2">
      <c r="A314" s="194"/>
      <c r="B314" s="187"/>
      <c r="C314" s="183"/>
      <c r="D314" s="184"/>
      <c r="E314" s="185"/>
      <c r="F314" s="152">
        <f>E314-D314+F313</f>
        <v>5955.3099999999995</v>
      </c>
      <c r="G314" s="33"/>
    </row>
    <row r="315" spans="1:7" s="34" customFormat="1" hidden="1" x14ac:dyDescent="0.2">
      <c r="A315" s="194"/>
      <c r="B315" s="187"/>
      <c r="C315" s="183"/>
      <c r="D315" s="184"/>
      <c r="E315" s="185"/>
      <c r="F315" s="152">
        <f>E315-D315+F314</f>
        <v>5955.3099999999995</v>
      </c>
      <c r="G315" s="33"/>
    </row>
    <row r="316" spans="1:7" s="34" customFormat="1" hidden="1" x14ac:dyDescent="0.2">
      <c r="A316" s="103"/>
      <c r="B316" s="30" t="s">
        <v>9</v>
      </c>
      <c r="C316" s="31"/>
      <c r="D316" s="153">
        <f>SUM(D312:D315)</f>
        <v>0</v>
      </c>
      <c r="E316" s="154">
        <f>SUM(E312:E315)</f>
        <v>0</v>
      </c>
      <c r="F316" s="152"/>
      <c r="G316" s="33"/>
    </row>
    <row r="317" spans="1:7" s="34" customFormat="1" hidden="1" x14ac:dyDescent="0.2">
      <c r="A317" s="27"/>
      <c r="B317" s="28"/>
      <c r="C317" s="8"/>
      <c r="D317" s="156"/>
      <c r="E317" s="157"/>
      <c r="F317" s="160"/>
      <c r="G317" s="33"/>
    </row>
    <row r="318" spans="1:7" s="34" customFormat="1" hidden="1" x14ac:dyDescent="0.2">
      <c r="A318" s="27"/>
      <c r="B318" s="28"/>
      <c r="C318" s="8"/>
      <c r="D318" s="156"/>
      <c r="E318" s="157"/>
      <c r="F318" s="160"/>
      <c r="G318" s="33"/>
    </row>
    <row r="319" spans="1:7" ht="18" hidden="1" customHeight="1" x14ac:dyDescent="0.25">
      <c r="A319" s="105">
        <f>'Chart of Accounts'!A46</f>
        <v>5026</v>
      </c>
      <c r="B319" s="105" t="str">
        <f>'Chart of Accounts'!B46</f>
        <v>Expense 26</v>
      </c>
      <c r="C319" s="8"/>
      <c r="D319" s="156"/>
      <c r="E319" s="157"/>
      <c r="F319" s="160"/>
    </row>
    <row r="320" spans="1:7" s="1" customFormat="1" ht="18" hidden="1" customHeight="1" x14ac:dyDescent="0.2">
      <c r="A320" s="106"/>
      <c r="B320" s="74" t="s">
        <v>8</v>
      </c>
      <c r="C320" s="22"/>
      <c r="D320" s="161"/>
      <c r="E320" s="162"/>
      <c r="F320" s="163">
        <f>F315</f>
        <v>5955.3099999999995</v>
      </c>
      <c r="G320" s="4"/>
    </row>
    <row r="321" spans="1:7" s="1" customFormat="1" ht="12.75" hidden="1" customHeight="1" x14ac:dyDescent="0.2">
      <c r="A321" s="195"/>
      <c r="B321" s="187"/>
      <c r="C321" s="183"/>
      <c r="D321" s="184"/>
      <c r="E321" s="188"/>
      <c r="F321" s="152">
        <f>E321-D321+F320</f>
        <v>5955.3099999999995</v>
      </c>
      <c r="G321" s="4"/>
    </row>
    <row r="322" spans="1:7" s="1" customFormat="1" ht="12.75" hidden="1" customHeight="1" x14ac:dyDescent="0.2">
      <c r="A322" s="195"/>
      <c r="B322" s="187"/>
      <c r="C322" s="183"/>
      <c r="D322" s="184"/>
      <c r="E322" s="188"/>
      <c r="F322" s="152">
        <f t="shared" ref="F322:F331" si="1">E322-D322+F321</f>
        <v>5955.3099999999995</v>
      </c>
      <c r="G322" s="4"/>
    </row>
    <row r="323" spans="1:7" s="1" customFormat="1" ht="12.75" hidden="1" customHeight="1" x14ac:dyDescent="0.2">
      <c r="A323" s="195"/>
      <c r="B323" s="187"/>
      <c r="C323" s="183"/>
      <c r="D323" s="184"/>
      <c r="E323" s="188"/>
      <c r="F323" s="152">
        <f t="shared" si="1"/>
        <v>5955.3099999999995</v>
      </c>
      <c r="G323" s="4"/>
    </row>
    <row r="324" spans="1:7" s="1" customFormat="1" ht="12.75" hidden="1" customHeight="1" x14ac:dyDescent="0.2">
      <c r="A324" s="195"/>
      <c r="B324" s="187"/>
      <c r="C324" s="183"/>
      <c r="D324" s="184"/>
      <c r="E324" s="188"/>
      <c r="F324" s="152">
        <f t="shared" si="1"/>
        <v>5955.3099999999995</v>
      </c>
      <c r="G324" s="4"/>
    </row>
    <row r="325" spans="1:7" s="1" customFormat="1" ht="12.75" hidden="1" customHeight="1" x14ac:dyDescent="0.2">
      <c r="A325" s="195"/>
      <c r="B325" s="187"/>
      <c r="C325" s="183"/>
      <c r="D325" s="184"/>
      <c r="E325" s="188"/>
      <c r="F325" s="152">
        <f t="shared" si="1"/>
        <v>5955.3099999999995</v>
      </c>
      <c r="G325" s="4"/>
    </row>
    <row r="326" spans="1:7" s="1" customFormat="1" ht="12.75" hidden="1" customHeight="1" x14ac:dyDescent="0.2">
      <c r="A326" s="195"/>
      <c r="B326" s="187"/>
      <c r="C326" s="183"/>
      <c r="D326" s="184"/>
      <c r="E326" s="188"/>
      <c r="F326" s="152">
        <f t="shared" si="1"/>
        <v>5955.3099999999995</v>
      </c>
      <c r="G326" s="4"/>
    </row>
    <row r="327" spans="1:7" s="1" customFormat="1" ht="12.75" hidden="1" customHeight="1" x14ac:dyDescent="0.2">
      <c r="A327" s="195"/>
      <c r="B327" s="187"/>
      <c r="C327" s="183"/>
      <c r="D327" s="184"/>
      <c r="E327" s="188"/>
      <c r="F327" s="152">
        <f t="shared" si="1"/>
        <v>5955.3099999999995</v>
      </c>
      <c r="G327" s="4"/>
    </row>
    <row r="328" spans="1:7" s="1" customFormat="1" ht="12.75" hidden="1" customHeight="1" x14ac:dyDescent="0.2">
      <c r="A328" s="195"/>
      <c r="B328" s="187"/>
      <c r="C328" s="183"/>
      <c r="D328" s="184"/>
      <c r="E328" s="188"/>
      <c r="F328" s="152">
        <f t="shared" si="1"/>
        <v>5955.3099999999995</v>
      </c>
      <c r="G328" s="4"/>
    </row>
    <row r="329" spans="1:7" s="1" customFormat="1" ht="12.75" hidden="1" customHeight="1" x14ac:dyDescent="0.2">
      <c r="A329" s="195"/>
      <c r="B329" s="187"/>
      <c r="C329" s="183"/>
      <c r="D329" s="184"/>
      <c r="E329" s="188"/>
      <c r="F329" s="152">
        <f t="shared" si="1"/>
        <v>5955.3099999999995</v>
      </c>
      <c r="G329" s="4"/>
    </row>
    <row r="330" spans="1:7" hidden="1" x14ac:dyDescent="0.2">
      <c r="A330" s="195"/>
      <c r="B330" s="187"/>
      <c r="C330" s="183"/>
      <c r="D330" s="184"/>
      <c r="E330" s="185"/>
      <c r="F330" s="152">
        <f t="shared" si="1"/>
        <v>5955.3099999999995</v>
      </c>
    </row>
    <row r="331" spans="1:7" hidden="1" x14ac:dyDescent="0.2">
      <c r="A331" s="195"/>
      <c r="B331" s="187"/>
      <c r="C331" s="183"/>
      <c r="D331" s="184"/>
      <c r="E331" s="185"/>
      <c r="F331" s="152">
        <f t="shared" si="1"/>
        <v>5955.3099999999995</v>
      </c>
    </row>
    <row r="332" spans="1:7" s="13" customFormat="1" hidden="1" x14ac:dyDescent="0.2">
      <c r="A332" s="107"/>
      <c r="B332" s="30" t="s">
        <v>9</v>
      </c>
      <c r="C332" s="31"/>
      <c r="D332" s="153">
        <f>SUM(D321:D331)</f>
        <v>0</v>
      </c>
      <c r="E332" s="154">
        <f>SUM(E321:E331)</f>
        <v>0</v>
      </c>
      <c r="F332" s="152"/>
      <c r="G332" s="3"/>
    </row>
    <row r="333" spans="1:7" s="13" customFormat="1" hidden="1" x14ac:dyDescent="0.2">
      <c r="A333" s="27"/>
      <c r="B333" s="28"/>
      <c r="C333" s="8"/>
      <c r="D333" s="156"/>
      <c r="E333" s="157"/>
      <c r="F333" s="160"/>
      <c r="G333" s="3"/>
    </row>
    <row r="334" spans="1:7" s="34" customFormat="1" ht="15.75" hidden="1" x14ac:dyDescent="0.25">
      <c r="A334" s="27"/>
      <c r="B334" s="32"/>
      <c r="C334" s="26"/>
      <c r="D334" s="156"/>
      <c r="E334" s="157"/>
      <c r="F334" s="157"/>
      <c r="G334" s="33"/>
    </row>
    <row r="335" spans="1:7" ht="18" hidden="1" customHeight="1" x14ac:dyDescent="0.25">
      <c r="A335" s="105">
        <f>'Chart of Accounts'!A47</f>
        <v>5027</v>
      </c>
      <c r="B335" s="105" t="str">
        <f>'Chart of Accounts'!B47</f>
        <v>Expense 27</v>
      </c>
      <c r="C335" s="8"/>
      <c r="D335" s="156"/>
      <c r="E335" s="157"/>
      <c r="F335" s="160"/>
    </row>
    <row r="336" spans="1:7" s="1" customFormat="1" ht="18" hidden="1" customHeight="1" x14ac:dyDescent="0.2">
      <c r="A336" s="106"/>
      <c r="B336" s="74" t="s">
        <v>8</v>
      </c>
      <c r="C336" s="22"/>
      <c r="D336" s="161"/>
      <c r="E336" s="162"/>
      <c r="F336" s="163">
        <f>F331</f>
        <v>5955.3099999999995</v>
      </c>
      <c r="G336" s="4"/>
    </row>
    <row r="337" spans="1:7" s="1" customFormat="1" ht="12.75" hidden="1" customHeight="1" x14ac:dyDescent="0.2">
      <c r="A337" s="195"/>
      <c r="B337" s="187"/>
      <c r="C337" s="183"/>
      <c r="D337" s="184"/>
      <c r="E337" s="188"/>
      <c r="F337" s="152">
        <f>E337-D337+F336</f>
        <v>5955.3099999999995</v>
      </c>
      <c r="G337" s="4"/>
    </row>
    <row r="338" spans="1:7" s="1" customFormat="1" ht="12.75" hidden="1" customHeight="1" x14ac:dyDescent="0.2">
      <c r="A338" s="195"/>
      <c r="B338" s="187"/>
      <c r="C338" s="183"/>
      <c r="D338" s="184"/>
      <c r="E338" s="188"/>
      <c r="F338" s="152">
        <f>E338-D338+F337</f>
        <v>5955.3099999999995</v>
      </c>
      <c r="G338" s="4"/>
    </row>
    <row r="339" spans="1:7" ht="12.75" hidden="1" customHeight="1" x14ac:dyDescent="0.2">
      <c r="A339" s="195"/>
      <c r="B339" s="187"/>
      <c r="C339" s="183"/>
      <c r="D339" s="184"/>
      <c r="E339" s="185"/>
      <c r="F339" s="152">
        <f>E339-D339+F338</f>
        <v>5955.3099999999995</v>
      </c>
    </row>
    <row r="340" spans="1:7" ht="12.75" hidden="1" customHeight="1" x14ac:dyDescent="0.2">
      <c r="A340" s="195"/>
      <c r="B340" s="187"/>
      <c r="C340" s="183"/>
      <c r="D340" s="184"/>
      <c r="E340" s="185"/>
      <c r="F340" s="152">
        <f>E340-D340+F339</f>
        <v>5955.3099999999995</v>
      </c>
    </row>
    <row r="341" spans="1:7" s="13" customFormat="1" hidden="1" x14ac:dyDescent="0.2">
      <c r="A341" s="107"/>
      <c r="B341" s="30" t="s">
        <v>9</v>
      </c>
      <c r="C341" s="31"/>
      <c r="D341" s="153">
        <f>SUM(D337:D340)</f>
        <v>0</v>
      </c>
      <c r="E341" s="154">
        <f>SUM(E337:E340)</f>
        <v>0</v>
      </c>
      <c r="F341" s="152"/>
      <c r="G341" s="3"/>
    </row>
    <row r="342" spans="1:7" s="13" customFormat="1" hidden="1" x14ac:dyDescent="0.2">
      <c r="A342" s="27"/>
      <c r="B342" s="28"/>
      <c r="C342" s="8"/>
      <c r="D342" s="156"/>
      <c r="E342" s="157"/>
      <c r="F342" s="160"/>
      <c r="G342" s="3"/>
    </row>
    <row r="343" spans="1:7" s="13" customFormat="1" hidden="1" x14ac:dyDescent="0.2">
      <c r="A343" s="27"/>
      <c r="B343" s="28"/>
      <c r="C343" s="8"/>
      <c r="D343" s="156"/>
      <c r="E343" s="157"/>
      <c r="F343" s="160"/>
      <c r="G343" s="3"/>
    </row>
    <row r="344" spans="1:7" s="13" customFormat="1" ht="15.75" hidden="1" x14ac:dyDescent="0.25">
      <c r="A344" s="253">
        <f>'Chart of Accounts'!A48</f>
        <v>5028</v>
      </c>
      <c r="B344" s="253" t="str">
        <f>'Chart of Accounts'!B48</f>
        <v>Expense 28</v>
      </c>
      <c r="C344" s="8"/>
      <c r="D344" s="156"/>
      <c r="E344" s="157"/>
      <c r="F344" s="160"/>
      <c r="G344" s="3"/>
    </row>
    <row r="345" spans="1:7" s="13" customFormat="1" hidden="1" x14ac:dyDescent="0.2">
      <c r="A345" s="254"/>
      <c r="B345" s="74" t="s">
        <v>8</v>
      </c>
      <c r="C345" s="22"/>
      <c r="D345" s="161"/>
      <c r="E345" s="162"/>
      <c r="F345" s="163">
        <f>F340</f>
        <v>5955.3099999999995</v>
      </c>
      <c r="G345" s="3"/>
    </row>
    <row r="346" spans="1:7" s="13" customFormat="1" hidden="1" x14ac:dyDescent="0.2">
      <c r="A346" s="255"/>
      <c r="B346" s="187"/>
      <c r="C346" s="183"/>
      <c r="D346" s="184"/>
      <c r="E346" s="188"/>
      <c r="F346" s="152">
        <f>E346-D346+F345</f>
        <v>5955.3099999999995</v>
      </c>
      <c r="G346" s="3"/>
    </row>
    <row r="347" spans="1:7" s="13" customFormat="1" hidden="1" x14ac:dyDescent="0.2">
      <c r="A347" s="255"/>
      <c r="B347" s="187"/>
      <c r="C347" s="183"/>
      <c r="D347" s="184"/>
      <c r="E347" s="188"/>
      <c r="F347" s="152">
        <f>E347-D347+F346</f>
        <v>5955.3099999999995</v>
      </c>
      <c r="G347" s="3"/>
    </row>
    <row r="348" spans="1:7" s="13" customFormat="1" hidden="1" x14ac:dyDescent="0.2">
      <c r="A348" s="255"/>
      <c r="B348" s="187"/>
      <c r="C348" s="183"/>
      <c r="D348" s="184"/>
      <c r="E348" s="185"/>
      <c r="F348" s="152">
        <f>E348-D348+F347</f>
        <v>5955.3099999999995</v>
      </c>
      <c r="G348" s="3"/>
    </row>
    <row r="349" spans="1:7" s="13" customFormat="1" hidden="1" x14ac:dyDescent="0.2">
      <c r="A349" s="255"/>
      <c r="B349" s="187"/>
      <c r="C349" s="183"/>
      <c r="D349" s="184"/>
      <c r="E349" s="185"/>
      <c r="F349" s="152">
        <f>E349-D349+F348</f>
        <v>5955.3099999999995</v>
      </c>
      <c r="G349" s="3"/>
    </row>
    <row r="350" spans="1:7" s="13" customFormat="1" hidden="1" x14ac:dyDescent="0.2">
      <c r="A350" s="256"/>
      <c r="B350" s="30" t="s">
        <v>9</v>
      </c>
      <c r="C350" s="31"/>
      <c r="D350" s="153">
        <f>SUM(D346:D349)</f>
        <v>0</v>
      </c>
      <c r="E350" s="154">
        <f>SUM(E346:E349)</f>
        <v>0</v>
      </c>
      <c r="F350" s="152"/>
      <c r="G350" s="3"/>
    </row>
    <row r="351" spans="1:7" s="13" customFormat="1" x14ac:dyDescent="0.2">
      <c r="A351" s="27"/>
      <c r="B351" s="28"/>
      <c r="C351" s="8"/>
      <c r="D351" s="156"/>
      <c r="E351" s="157"/>
      <c r="F351" s="160"/>
      <c r="G351" s="3"/>
    </row>
    <row r="352" spans="1:7" x14ac:dyDescent="0.2">
      <c r="A352" s="78"/>
      <c r="B352" s="5"/>
      <c r="C352" s="8"/>
      <c r="D352" s="158"/>
      <c r="E352" s="159"/>
      <c r="F352" s="160"/>
    </row>
    <row r="353" spans="1:11" ht="15" x14ac:dyDescent="0.25">
      <c r="A353" s="78"/>
      <c r="B353" s="38" t="s">
        <v>10</v>
      </c>
      <c r="C353" s="35"/>
      <c r="D353" s="164" t="s">
        <v>34</v>
      </c>
      <c r="E353" s="155" t="s">
        <v>35</v>
      </c>
      <c r="F353" s="165">
        <f>F9</f>
        <v>5406.8700000000008</v>
      </c>
    </row>
    <row r="354" spans="1:11" s="1" customFormat="1" ht="18" customHeight="1" x14ac:dyDescent="0.25">
      <c r="A354" s="79"/>
      <c r="B354" s="38" t="s">
        <v>36</v>
      </c>
      <c r="C354" s="37"/>
      <c r="D354" s="166">
        <f>D18+D27+D36+D45+D54+D63+D72+D81+D90+D100+D109+D118+D127+D136+D145+D154+D163+D172+D181+D190+D199+D208+D217+D226+D235+D244+D253+D262+D271+D280+D289+D298+D307+D316+D332+D341+D350</f>
        <v>0</v>
      </c>
      <c r="E354" s="166">
        <f>E18+E27+E36+E45+E54+E63+E72+E81+E90+E100+E109+E118+E127+E136+E145+E154+E163+E172+E181+E190+E199+E208+E217+E226+E235+E244+E253+E262+E271+E280+E289+E298+E307+E316+E332+E341+E350</f>
        <v>548.44000000000005</v>
      </c>
      <c r="F354" s="167"/>
      <c r="G354" s="4"/>
    </row>
    <row r="355" spans="1:11" s="1" customFormat="1" ht="17.25" customHeight="1" x14ac:dyDescent="0.25">
      <c r="A355" s="79"/>
      <c r="B355" s="38"/>
      <c r="C355" s="37"/>
      <c r="D355" s="166"/>
      <c r="E355" s="165"/>
      <c r="F355" s="167"/>
      <c r="G355" s="4"/>
    </row>
    <row r="356" spans="1:11" s="1" customFormat="1" ht="17.25" customHeight="1" x14ac:dyDescent="0.25">
      <c r="A356" s="79"/>
      <c r="B356" s="38" t="s">
        <v>11</v>
      </c>
      <c r="C356" s="37"/>
      <c r="D356" s="168"/>
      <c r="E356" s="151"/>
      <c r="F356" s="169">
        <f>F353-D354+E354</f>
        <v>5955.3100000000013</v>
      </c>
      <c r="G356" s="4"/>
      <c r="K356" s="1">
        <v>2</v>
      </c>
    </row>
    <row r="357" spans="1:11" s="1" customFormat="1" ht="17.25" customHeight="1" x14ac:dyDescent="0.2">
      <c r="A357" s="2"/>
      <c r="B357" s="2"/>
      <c r="C357" s="4"/>
      <c r="D357" s="2"/>
      <c r="E357" s="2"/>
      <c r="F357" s="2"/>
      <c r="G357" s="4"/>
    </row>
    <row r="358" spans="1:11" s="1" customFormat="1" ht="17.25" customHeight="1" x14ac:dyDescent="0.2">
      <c r="A358"/>
      <c r="B358"/>
      <c r="D358"/>
      <c r="E358" s="6"/>
      <c r="F358"/>
      <c r="G358" s="4"/>
    </row>
    <row r="359" spans="1:11" s="1" customFormat="1" ht="17.25" customHeight="1" x14ac:dyDescent="0.2">
      <c r="A359"/>
      <c r="B359"/>
      <c r="D359"/>
      <c r="E359"/>
      <c r="F359" s="7"/>
      <c r="G359" s="4"/>
    </row>
    <row r="360" spans="1:11" s="1" customFormat="1" ht="17.25" customHeight="1" x14ac:dyDescent="0.2">
      <c r="A360"/>
      <c r="B360"/>
      <c r="D360"/>
      <c r="E360"/>
      <c r="F360"/>
      <c r="G360" s="4"/>
    </row>
    <row r="361" spans="1:11" s="1" customFormat="1" ht="17.25" customHeight="1" x14ac:dyDescent="0.2">
      <c r="G361" s="4"/>
    </row>
    <row r="362" spans="1:11" s="1" customFormat="1" ht="17.25" customHeight="1" x14ac:dyDescent="0.2">
      <c r="G362" s="4"/>
    </row>
    <row r="363" spans="1:11" s="1" customFormat="1" ht="17.25" customHeight="1" x14ac:dyDescent="0.2">
      <c r="G363" s="4"/>
    </row>
    <row r="364" spans="1:11" s="1" customFormat="1" ht="17.25" customHeight="1" x14ac:dyDescent="0.2">
      <c r="G364" s="4"/>
    </row>
    <row r="365" spans="1:11" s="1" customFormat="1" ht="17.25" customHeight="1" x14ac:dyDescent="0.2">
      <c r="G365" s="4"/>
    </row>
    <row r="366" spans="1:11" s="1" customFormat="1" ht="17.25" customHeight="1" x14ac:dyDescent="0.2">
      <c r="G366" s="4"/>
    </row>
    <row r="367" spans="1:11" s="1" customFormat="1" ht="17.25" customHeight="1" x14ac:dyDescent="0.2">
      <c r="G367" s="4"/>
    </row>
    <row r="368" spans="1:11" s="1" customFormat="1" ht="17.25" customHeight="1" x14ac:dyDescent="0.2">
      <c r="G368" s="4"/>
    </row>
    <row r="369" spans="7:7" s="1" customFormat="1" ht="17.25" customHeight="1" x14ac:dyDescent="0.2">
      <c r="G369" s="4"/>
    </row>
    <row r="370" spans="7:7" s="1" customFormat="1" ht="17.25" customHeight="1" x14ac:dyDescent="0.2">
      <c r="G370" s="4"/>
    </row>
    <row r="371" spans="7:7" s="1" customFormat="1" ht="17.25" customHeight="1" x14ac:dyDescent="0.2">
      <c r="G371" s="4"/>
    </row>
    <row r="372" spans="7:7" s="1" customFormat="1" ht="17.25" customHeight="1" x14ac:dyDescent="0.2">
      <c r="G372" s="4"/>
    </row>
    <row r="373" spans="7:7" s="1" customFormat="1" ht="17.25" customHeight="1" x14ac:dyDescent="0.2">
      <c r="G373" s="4"/>
    </row>
    <row r="374" spans="7:7" s="1" customFormat="1" ht="17.25" customHeight="1" x14ac:dyDescent="0.2">
      <c r="G374" s="4"/>
    </row>
    <row r="375" spans="7:7" s="1" customFormat="1" ht="17.25" customHeight="1" x14ac:dyDescent="0.2">
      <c r="G375" s="4"/>
    </row>
    <row r="376" spans="7:7" s="1" customFormat="1" ht="17.25" customHeight="1" x14ac:dyDescent="0.2">
      <c r="G376" s="4"/>
    </row>
    <row r="377" spans="7:7" s="1" customFormat="1" ht="17.25" customHeight="1" x14ac:dyDescent="0.2">
      <c r="G377" s="4"/>
    </row>
    <row r="378" spans="7:7" s="1" customFormat="1" ht="17.25" customHeight="1" x14ac:dyDescent="0.2">
      <c r="G378" s="4"/>
    </row>
    <row r="379" spans="7:7" s="1" customFormat="1" ht="17.25" customHeight="1" x14ac:dyDescent="0.2">
      <c r="G379" s="4"/>
    </row>
    <row r="380" spans="7:7" s="1" customFormat="1" ht="17.25" customHeight="1" x14ac:dyDescent="0.2">
      <c r="G380" s="4"/>
    </row>
    <row r="381" spans="7:7" s="1" customFormat="1" ht="17.25" customHeight="1" x14ac:dyDescent="0.2">
      <c r="G381" s="4"/>
    </row>
    <row r="382" spans="7:7" s="1" customFormat="1" ht="17.25" customHeight="1" x14ac:dyDescent="0.2">
      <c r="G382" s="4"/>
    </row>
    <row r="383" spans="7:7" s="1" customFormat="1" ht="17.25" customHeight="1" x14ac:dyDescent="0.2">
      <c r="G383" s="4"/>
    </row>
    <row r="384" spans="7:7" s="1" customFormat="1" ht="17.25" customHeight="1" x14ac:dyDescent="0.2">
      <c r="G384" s="4"/>
    </row>
    <row r="385" spans="7:7" s="1" customFormat="1" ht="17.25" customHeight="1" x14ac:dyDescent="0.2">
      <c r="G385" s="4"/>
    </row>
    <row r="386" spans="7:7" s="1" customFormat="1" ht="17.25" customHeight="1" x14ac:dyDescent="0.2">
      <c r="G386" s="4"/>
    </row>
    <row r="387" spans="7:7" s="1" customFormat="1" ht="17.25" customHeight="1" x14ac:dyDescent="0.2">
      <c r="G387" s="4"/>
    </row>
    <row r="388" spans="7:7" s="1" customFormat="1" ht="17.25" customHeight="1" x14ac:dyDescent="0.2">
      <c r="G388" s="4"/>
    </row>
    <row r="389" spans="7:7" s="1" customFormat="1" x14ac:dyDescent="0.2">
      <c r="G389" s="4"/>
    </row>
    <row r="390" spans="7:7" s="1" customFormat="1" x14ac:dyDescent="0.2">
      <c r="G390" s="4"/>
    </row>
    <row r="391" spans="7:7" s="1" customFormat="1" x14ac:dyDescent="0.2">
      <c r="G391" s="4"/>
    </row>
    <row r="392" spans="7:7" s="1" customFormat="1" x14ac:dyDescent="0.2">
      <c r="G392" s="4"/>
    </row>
    <row r="393" spans="7:7" s="1" customFormat="1" x14ac:dyDescent="0.2">
      <c r="G393" s="4"/>
    </row>
    <row r="394" spans="7:7" s="1" customFormat="1" x14ac:dyDescent="0.2">
      <c r="G394" s="4"/>
    </row>
    <row r="395" spans="7:7" s="1" customFormat="1" x14ac:dyDescent="0.2">
      <c r="G395" s="4"/>
    </row>
  </sheetData>
  <mergeCells count="6">
    <mergeCell ref="D8:E8"/>
    <mergeCell ref="A1:F1"/>
    <mergeCell ref="A2:F2"/>
    <mergeCell ref="A4:F4"/>
    <mergeCell ref="D5:E5"/>
    <mergeCell ref="A3:C3"/>
  </mergeCells>
  <printOptions gridLines="1"/>
  <pageMargins left="0.75" right="0.75" top="1" bottom="0.5" header="0.5" footer="0.5"/>
  <pageSetup scale="42" fitToHeight="4"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indexed="60"/>
    <pageSetUpPr fitToPage="1"/>
  </sheetPr>
  <dimension ref="A1:G60"/>
  <sheetViews>
    <sheetView topLeftCell="A7" workbookViewId="0">
      <selection activeCell="J25" sqref="J25"/>
    </sheetView>
  </sheetViews>
  <sheetFormatPr defaultColWidth="8.85546875" defaultRowHeight="12.75" x14ac:dyDescent="0.2"/>
  <cols>
    <col min="1" max="1" width="4.42578125" customWidth="1"/>
    <col min="2" max="2" width="11.140625" customWidth="1"/>
    <col min="3" max="3" width="35.85546875" customWidth="1"/>
    <col min="4" max="4" width="3" customWidth="1"/>
    <col min="5" max="5" width="15.28515625" customWidth="1"/>
    <col min="6" max="6" width="3" customWidth="1"/>
    <col min="7" max="7" width="19.7109375" customWidth="1"/>
  </cols>
  <sheetData>
    <row r="1" spans="1:7" x14ac:dyDescent="0.2">
      <c r="A1" s="64"/>
      <c r="B1" s="64"/>
      <c r="C1" s="64"/>
      <c r="D1" s="64"/>
      <c r="E1" s="64"/>
      <c r="F1" s="64"/>
      <c r="G1" s="64"/>
    </row>
    <row r="2" spans="1:7" ht="22.5" x14ac:dyDescent="0.3">
      <c r="A2" s="459" t="str">
        <f>'Chart of Accounts'!A1:B1</f>
        <v>IOMC Crossroads Crew</v>
      </c>
      <c r="B2" s="459"/>
      <c r="C2" s="459"/>
      <c r="D2" s="459"/>
      <c r="E2" s="459"/>
      <c r="F2" s="459"/>
      <c r="G2" s="459"/>
    </row>
    <row r="3" spans="1:7" ht="20.25" x14ac:dyDescent="0.3">
      <c r="A3" s="460" t="s">
        <v>12</v>
      </c>
      <c r="B3" s="460"/>
      <c r="C3" s="460"/>
      <c r="D3" s="460"/>
      <c r="E3" s="460"/>
      <c r="F3" s="460"/>
      <c r="G3" s="460"/>
    </row>
    <row r="4" spans="1:7" ht="18" x14ac:dyDescent="0.25">
      <c r="A4" s="461" t="s">
        <v>18</v>
      </c>
      <c r="B4" s="461"/>
      <c r="C4" s="461"/>
      <c r="D4" s="461"/>
      <c r="E4" s="278">
        <f>'Chart of Accounts'!A3</f>
        <v>2018</v>
      </c>
      <c r="F4" s="276"/>
      <c r="G4" s="276"/>
    </row>
    <row r="5" spans="1:7" ht="13.5" thickBot="1" x14ac:dyDescent="0.25">
      <c r="A5" s="64"/>
      <c r="B5" s="64"/>
      <c r="C5" s="64"/>
      <c r="D5" s="64"/>
      <c r="E5" s="64"/>
      <c r="F5" s="64"/>
      <c r="G5" s="64"/>
    </row>
    <row r="6" spans="1:7" ht="13.5" thickTop="1" x14ac:dyDescent="0.2">
      <c r="A6" s="109"/>
      <c r="B6" s="110"/>
      <c r="C6" s="110"/>
      <c r="D6" s="110"/>
      <c r="E6" s="110"/>
      <c r="F6" s="110"/>
      <c r="G6" s="111"/>
    </row>
    <row r="7" spans="1:7" ht="13.5" thickBot="1" x14ac:dyDescent="0.25">
      <c r="A7" s="112"/>
      <c r="B7" s="2"/>
      <c r="C7" s="2"/>
      <c r="D7" s="2"/>
      <c r="E7" s="2"/>
      <c r="F7" s="2"/>
      <c r="G7" s="113"/>
    </row>
    <row r="8" spans="1:7" ht="19.5" thickTop="1" thickBot="1" x14ac:dyDescent="0.3">
      <c r="A8" s="112"/>
      <c r="B8" s="114" t="s">
        <v>13</v>
      </c>
      <c r="C8" s="115"/>
      <c r="D8" s="115"/>
      <c r="E8" s="116"/>
      <c r="F8" s="2"/>
      <c r="G8" s="172">
        <f>'P&amp;L Jan'!G55</f>
        <v>5406.8700000000008</v>
      </c>
    </row>
    <row r="9" spans="1:7" ht="18.75" thickTop="1" x14ac:dyDescent="0.25">
      <c r="A9" s="112"/>
      <c r="B9" s="2"/>
      <c r="C9" s="115"/>
      <c r="D9" s="115"/>
      <c r="E9" s="117"/>
      <c r="F9" s="2"/>
      <c r="G9" s="113"/>
    </row>
    <row r="10" spans="1:7" ht="18" x14ac:dyDescent="0.25">
      <c r="A10" s="67"/>
      <c r="B10" s="123" t="s">
        <v>0</v>
      </c>
      <c r="C10" s="124"/>
      <c r="D10" s="123"/>
      <c r="E10" s="125"/>
      <c r="F10" s="124"/>
      <c r="G10" s="68"/>
    </row>
    <row r="11" spans="1:7" ht="14.25" x14ac:dyDescent="0.2">
      <c r="A11" s="67"/>
      <c r="B11" s="126">
        <f>'Chart of Accounts'!A6</f>
        <v>4001</v>
      </c>
      <c r="C11" s="126" t="str">
        <f>'Chart of Accounts'!B6</f>
        <v>Dues</v>
      </c>
      <c r="D11" s="127"/>
      <c r="E11" s="128">
        <f>'GL-FEB'!E18-'GL-FEB'!D18</f>
        <v>548.44000000000005</v>
      </c>
      <c r="F11" s="127"/>
      <c r="G11" s="82"/>
    </row>
    <row r="12" spans="1:7" ht="14.25" x14ac:dyDescent="0.2">
      <c r="A12" s="67"/>
      <c r="B12" s="126">
        <f>'Chart of Accounts'!A7</f>
        <v>4002</v>
      </c>
      <c r="C12" s="126" t="str">
        <f>'Chart of Accounts'!B7</f>
        <v>Swag</v>
      </c>
      <c r="D12" s="127"/>
      <c r="E12" s="128">
        <f>'GL-FEB'!E27-'GL-FEB'!D27</f>
        <v>0</v>
      </c>
      <c r="F12" s="127"/>
      <c r="G12" s="82"/>
    </row>
    <row r="13" spans="1:7" ht="14.25" x14ac:dyDescent="0.2">
      <c r="A13" s="67"/>
      <c r="B13" s="126">
        <f>'Chart of Accounts'!A8</f>
        <v>4003</v>
      </c>
      <c r="C13" s="126" t="str">
        <f>'Chart of Accounts'!B8</f>
        <v>Party Revenue (Tickets, Raffles, etc.)</v>
      </c>
      <c r="D13" s="127"/>
      <c r="E13" s="128">
        <f>'GL-FEB'!E36-'GL-FEB'!D36</f>
        <v>0</v>
      </c>
      <c r="F13" s="127"/>
      <c r="G13" s="82"/>
    </row>
    <row r="14" spans="1:7" ht="14.25" x14ac:dyDescent="0.2">
      <c r="A14" s="67"/>
      <c r="B14" s="126">
        <f>'Chart of Accounts'!A9</f>
        <v>4004</v>
      </c>
      <c r="C14" s="126" t="str">
        <f>'Chart of Accounts'!B9</f>
        <v>Income 4</v>
      </c>
      <c r="D14" s="127"/>
      <c r="E14" s="128">
        <f>'GL-FEB'!E45-'GL-FEB'!D45</f>
        <v>0</v>
      </c>
      <c r="F14" s="127"/>
      <c r="G14" s="82"/>
    </row>
    <row r="15" spans="1:7" ht="14.25" x14ac:dyDescent="0.2">
      <c r="A15" s="67"/>
      <c r="B15" s="126">
        <f>'Chart of Accounts'!A10</f>
        <v>4005</v>
      </c>
      <c r="C15" s="126" t="str">
        <f>'Chart of Accounts'!B10</f>
        <v>Income 5</v>
      </c>
      <c r="D15" s="127"/>
      <c r="E15" s="128">
        <f>'GL-FEB'!E54-'GL-FEB'!D54</f>
        <v>0</v>
      </c>
      <c r="F15" s="127"/>
      <c r="G15" s="82"/>
    </row>
    <row r="16" spans="1:7" ht="14.25" x14ac:dyDescent="0.2">
      <c r="A16" s="67"/>
      <c r="B16" s="126">
        <f>'Chart of Accounts'!A11</f>
        <v>4006</v>
      </c>
      <c r="C16" s="126" t="str">
        <f>'Chart of Accounts'!B11</f>
        <v>Income 6</v>
      </c>
      <c r="D16" s="127"/>
      <c r="E16" s="128">
        <f>'GL-FEB'!E63-'GL-FEB'!D63</f>
        <v>0</v>
      </c>
      <c r="F16" s="127"/>
      <c r="G16" s="82"/>
    </row>
    <row r="17" spans="1:7" ht="14.25" x14ac:dyDescent="0.2">
      <c r="A17" s="67"/>
      <c r="B17" s="126">
        <f>'Chart of Accounts'!A12</f>
        <v>4007</v>
      </c>
      <c r="C17" s="126" t="str">
        <f>'Chart of Accounts'!B12</f>
        <v>Income 7</v>
      </c>
      <c r="D17" s="127"/>
      <c r="E17" s="128">
        <f>'GL-FEB'!E72-'GL-FEB'!D72</f>
        <v>0</v>
      </c>
      <c r="F17" s="127"/>
      <c r="G17" s="82"/>
    </row>
    <row r="18" spans="1:7" ht="14.25" x14ac:dyDescent="0.2">
      <c r="A18" s="67"/>
      <c r="B18" s="126">
        <f>'Chart of Accounts'!A13</f>
        <v>4008</v>
      </c>
      <c r="C18" s="126" t="str">
        <f>'Chart of Accounts'!B13</f>
        <v>Income 8</v>
      </c>
      <c r="D18" s="127"/>
      <c r="E18" s="128">
        <f>'GL-FEB'!E81-'GL-FEB'!D81</f>
        <v>0</v>
      </c>
      <c r="F18" s="127"/>
      <c r="G18" s="82"/>
    </row>
    <row r="19" spans="1:7" ht="14.25" x14ac:dyDescent="0.2">
      <c r="A19" s="67"/>
      <c r="B19" s="126">
        <f>'Chart of Accounts'!A14</f>
        <v>4009</v>
      </c>
      <c r="C19" s="126" t="str">
        <f>'Chart of Accounts'!B14</f>
        <v>Income 9</v>
      </c>
      <c r="D19" s="127"/>
      <c r="E19" s="128">
        <f>'GL-FEB'!E90-'GL-FEB'!D90</f>
        <v>0</v>
      </c>
      <c r="F19" s="127"/>
      <c r="G19" s="82"/>
    </row>
    <row r="20" spans="1:7" ht="15.75" x14ac:dyDescent="0.25">
      <c r="A20" s="67"/>
      <c r="B20" s="129"/>
      <c r="C20" s="130" t="s">
        <v>6</v>
      </c>
      <c r="D20" s="131"/>
      <c r="E20" s="132"/>
      <c r="F20" s="129"/>
      <c r="G20" s="133">
        <f>SUM(E11:E19)</f>
        <v>548.44000000000005</v>
      </c>
    </row>
    <row r="21" spans="1:7" ht="18.75" x14ac:dyDescent="0.3">
      <c r="A21" s="67"/>
      <c r="B21" s="124"/>
      <c r="C21" s="134"/>
      <c r="D21" s="134"/>
      <c r="E21" s="135"/>
      <c r="F21" s="124"/>
      <c r="G21" s="136"/>
    </row>
    <row r="22" spans="1:7" ht="18" x14ac:dyDescent="0.25">
      <c r="A22" s="67"/>
      <c r="B22" s="123" t="s">
        <v>5</v>
      </c>
      <c r="C22" s="124"/>
      <c r="D22" s="123"/>
      <c r="E22" s="125"/>
      <c r="F22" s="124"/>
      <c r="G22" s="136"/>
    </row>
    <row r="23" spans="1:7" ht="14.25" x14ac:dyDescent="0.2">
      <c r="A23" s="67"/>
      <c r="B23" s="127">
        <f>'Chart of Accounts'!A18</f>
        <v>5001</v>
      </c>
      <c r="C23" s="127" t="str">
        <f>'Chart of Accounts'!B18</f>
        <v>PayPal Fees</v>
      </c>
      <c r="D23" s="137"/>
      <c r="E23" s="128">
        <f>'GL-FEB'!D100-'GL-FEB'!E100</f>
        <v>0</v>
      </c>
      <c r="F23" s="124"/>
      <c r="G23" s="136"/>
    </row>
    <row r="24" spans="1:7" ht="14.25" x14ac:dyDescent="0.2">
      <c r="A24" s="67"/>
      <c r="B24" s="127">
        <f>'Chart of Accounts'!A19</f>
        <v>5002</v>
      </c>
      <c r="C24" s="127" t="str">
        <f>'Chart of Accounts'!B19</f>
        <v>International Dues</v>
      </c>
      <c r="D24" s="137"/>
      <c r="E24" s="128">
        <f>'GL-FEB'!D109-'GL-FEB'!E109</f>
        <v>0</v>
      </c>
      <c r="F24" s="124"/>
      <c r="G24" s="136"/>
    </row>
    <row r="25" spans="1:7" ht="14.25" x14ac:dyDescent="0.2">
      <c r="A25" s="67"/>
      <c r="B25" s="127">
        <f>'Chart of Accounts'!A20</f>
        <v>5003</v>
      </c>
      <c r="C25" s="127" t="str">
        <f>'Chart of Accounts'!B20</f>
        <v>Web Site</v>
      </c>
      <c r="D25" s="137"/>
      <c r="E25" s="128">
        <f>'GL-FEB'!D118-'GL-FEB'!E118</f>
        <v>0</v>
      </c>
      <c r="F25" s="124"/>
      <c r="G25" s="136"/>
    </row>
    <row r="26" spans="1:7" ht="14.25" x14ac:dyDescent="0.2">
      <c r="A26" s="67"/>
      <c r="B26" s="127">
        <f>'Chart of Accounts'!A21</f>
        <v>5004</v>
      </c>
      <c r="C26" s="127" t="str">
        <f>'Chart of Accounts'!B21</f>
        <v>P.O. Box</v>
      </c>
      <c r="D26" s="137"/>
      <c r="E26" s="128">
        <f>'GL-FEB'!D127-'GL-FEB'!E127</f>
        <v>0</v>
      </c>
      <c r="F26" s="124"/>
      <c r="G26" s="136"/>
    </row>
    <row r="27" spans="1:7" ht="14.25" x14ac:dyDescent="0.2">
      <c r="A27" s="67"/>
      <c r="B27" s="127">
        <f>'Chart of Accounts'!A22</f>
        <v>5005</v>
      </c>
      <c r="C27" s="127" t="str">
        <f>'Chart of Accounts'!B22</f>
        <v>Charitable Giving</v>
      </c>
      <c r="D27" s="137"/>
      <c r="E27" s="128">
        <f>'GL-FEB'!D136-'GL-FEB'!E136</f>
        <v>0</v>
      </c>
      <c r="F27" s="124"/>
      <c r="G27" s="136"/>
    </row>
    <row r="28" spans="1:7" ht="14.25" x14ac:dyDescent="0.2">
      <c r="A28" s="67"/>
      <c r="B28" s="127">
        <f>'Chart of Accounts'!A23</f>
        <v>5006</v>
      </c>
      <c r="C28" s="127" t="str">
        <f>'Chart of Accounts'!B23</f>
        <v>Run Expenses</v>
      </c>
      <c r="D28" s="137"/>
      <c r="E28" s="128">
        <f>'GL-FEB'!D145-'GL-FEB'!E145</f>
        <v>0</v>
      </c>
      <c r="F28" s="124"/>
      <c r="G28" s="136"/>
    </row>
    <row r="29" spans="1:7" ht="14.25" x14ac:dyDescent="0.2">
      <c r="A29" s="67"/>
      <c r="B29" s="127">
        <f>'Chart of Accounts'!A24</f>
        <v>5007</v>
      </c>
      <c r="C29" s="127" t="str">
        <f>'Chart of Accounts'!B24</f>
        <v>Shane Smith</v>
      </c>
      <c r="D29" s="137"/>
      <c r="E29" s="128">
        <f>'GL-FEB'!D154-'GL-FEB'!E154</f>
        <v>0</v>
      </c>
      <c r="F29" s="124"/>
      <c r="G29" s="136"/>
    </row>
    <row r="30" spans="1:7" ht="14.25" x14ac:dyDescent="0.2">
      <c r="A30" s="67"/>
      <c r="B30" s="127">
        <f>'Chart of Accounts'!A25</f>
        <v>5008</v>
      </c>
      <c r="C30" s="127" t="str">
        <f>'Chart of Accounts'!B25</f>
        <v>Chapter Party</v>
      </c>
      <c r="D30" s="137"/>
      <c r="E30" s="128">
        <f>'GL-FEB'!D163-'GL-FEB'!E163</f>
        <v>0</v>
      </c>
      <c r="F30" s="124"/>
      <c r="G30" s="136"/>
    </row>
    <row r="31" spans="1:7" ht="14.25" x14ac:dyDescent="0.2">
      <c r="A31" s="67"/>
      <c r="B31" s="127">
        <f>'Chart of Accounts'!A26</f>
        <v>5009</v>
      </c>
      <c r="C31" s="127" t="str">
        <f>'Chart of Accounts'!B26</f>
        <v>NY State Party</v>
      </c>
      <c r="D31" s="137"/>
      <c r="E31" s="128">
        <f>'GL-FEB'!D172-'GL-FEB'!E172</f>
        <v>0</v>
      </c>
      <c r="F31" s="124"/>
      <c r="G31" s="136"/>
    </row>
    <row r="32" spans="1:7" ht="14.25" x14ac:dyDescent="0.2">
      <c r="A32" s="67"/>
      <c r="B32" s="127">
        <f>'Chart of Accounts'!A28</f>
        <v>5010</v>
      </c>
      <c r="C32" s="127" t="str">
        <f>'Chart of Accounts'!B28</f>
        <v>Expense 10</v>
      </c>
      <c r="D32" s="137"/>
      <c r="E32" s="128">
        <f>'GL-FEB'!D181-'GL-FEB'!E181</f>
        <v>0</v>
      </c>
      <c r="F32" s="124"/>
      <c r="G32" s="136"/>
    </row>
    <row r="33" spans="1:7" ht="14.25" x14ac:dyDescent="0.2">
      <c r="A33" s="67"/>
      <c r="B33" s="127">
        <f>'Chart of Accounts'!A29</f>
        <v>5011</v>
      </c>
      <c r="C33" s="127" t="str">
        <f>'Chart of Accounts'!B29</f>
        <v>Expense 11</v>
      </c>
      <c r="D33" s="137"/>
      <c r="E33" s="128">
        <f>'GL-FEB'!D190-'GL-FEB'!E190</f>
        <v>0</v>
      </c>
      <c r="F33" s="124"/>
      <c r="G33" s="136"/>
    </row>
    <row r="34" spans="1:7" ht="14.25" x14ac:dyDescent="0.2">
      <c r="A34" s="67"/>
      <c r="B34" s="127">
        <f>'Chart of Accounts'!A30</f>
        <v>5012</v>
      </c>
      <c r="C34" s="127" t="str">
        <f>'Chart of Accounts'!B30</f>
        <v>Expense 12</v>
      </c>
      <c r="D34" s="137"/>
      <c r="E34" s="128">
        <f>'GL-FEB'!D199-'GL-FEB'!E199</f>
        <v>0</v>
      </c>
      <c r="F34" s="124"/>
      <c r="G34" s="136"/>
    </row>
    <row r="35" spans="1:7" ht="14.25" x14ac:dyDescent="0.2">
      <c r="A35" s="67"/>
      <c r="B35" s="127">
        <f>'Chart of Accounts'!A31</f>
        <v>5013</v>
      </c>
      <c r="C35" s="127" t="str">
        <f>'Chart of Accounts'!B31</f>
        <v>Expense 13</v>
      </c>
      <c r="D35" s="137"/>
      <c r="E35" s="128">
        <f>'GL-FEB'!D208-'GL-FEB'!E208</f>
        <v>0</v>
      </c>
      <c r="F35" s="124"/>
      <c r="G35" s="136"/>
    </row>
    <row r="36" spans="1:7" ht="14.25" x14ac:dyDescent="0.2">
      <c r="A36" s="67"/>
      <c r="B36" s="127">
        <f>'Chart of Accounts'!A33</f>
        <v>5014</v>
      </c>
      <c r="C36" s="127" t="str">
        <f>'Chart of Accounts'!B33</f>
        <v>Expense 14</v>
      </c>
      <c r="D36" s="137"/>
      <c r="E36" s="128">
        <f>'GL-FEB'!D217-'GL-FEB'!E217</f>
        <v>0</v>
      </c>
      <c r="F36" s="124"/>
      <c r="G36" s="136"/>
    </row>
    <row r="37" spans="1:7" ht="14.25" x14ac:dyDescent="0.2">
      <c r="A37" s="67"/>
      <c r="B37" s="127">
        <f>'Chart of Accounts'!A34</f>
        <v>5015</v>
      </c>
      <c r="C37" s="127" t="str">
        <f>'Chart of Accounts'!B34</f>
        <v>Expense 15</v>
      </c>
      <c r="D37" s="137"/>
      <c r="E37" s="128">
        <f>'GL-FEB'!D226-'GL-FEB'!E226</f>
        <v>0</v>
      </c>
      <c r="F37" s="124"/>
      <c r="G37" s="136"/>
    </row>
    <row r="38" spans="1:7" ht="14.25" x14ac:dyDescent="0.2">
      <c r="A38" s="67"/>
      <c r="B38" s="127">
        <f>'Chart of Accounts'!A35</f>
        <v>5016</v>
      </c>
      <c r="C38" s="127" t="str">
        <f>'Chart of Accounts'!B35</f>
        <v>Expense 16</v>
      </c>
      <c r="D38" s="137"/>
      <c r="E38" s="128">
        <f>'GL-FEB'!D235-'GL-FEB'!E235</f>
        <v>0</v>
      </c>
      <c r="F38" s="124"/>
      <c r="G38" s="136"/>
    </row>
    <row r="39" spans="1:7" ht="14.25" x14ac:dyDescent="0.2">
      <c r="A39" s="67"/>
      <c r="B39" s="127">
        <f>'Chart of Accounts'!A36</f>
        <v>5017</v>
      </c>
      <c r="C39" s="127" t="str">
        <f>'Chart of Accounts'!B36</f>
        <v>Expense 17</v>
      </c>
      <c r="D39" s="137"/>
      <c r="E39" s="128">
        <f>'GL-FEB'!D244-'GL-FEB'!E244</f>
        <v>0</v>
      </c>
      <c r="F39" s="124"/>
      <c r="G39" s="136"/>
    </row>
    <row r="40" spans="1:7" ht="14.25" x14ac:dyDescent="0.2">
      <c r="A40" s="67"/>
      <c r="B40" s="127">
        <f>'Chart of Accounts'!A38</f>
        <v>5018</v>
      </c>
      <c r="C40" s="127" t="str">
        <f>'Chart of Accounts'!B38</f>
        <v>Expense 18</v>
      </c>
      <c r="D40" s="137"/>
      <c r="E40" s="128">
        <f>'GL-FEB'!D253-'GL-FEB'!E253</f>
        <v>0</v>
      </c>
      <c r="F40" s="124"/>
      <c r="G40" s="136"/>
    </row>
    <row r="41" spans="1:7" ht="14.25" x14ac:dyDescent="0.2">
      <c r="A41" s="67"/>
      <c r="B41" s="127">
        <f>'Chart of Accounts'!A39</f>
        <v>5019</v>
      </c>
      <c r="C41" s="127" t="str">
        <f>'Chart of Accounts'!B39</f>
        <v>Expense 19</v>
      </c>
      <c r="D41" s="137"/>
      <c r="E41" s="128">
        <f>'GL-FEB'!D262-'GL-FEB'!E262</f>
        <v>0</v>
      </c>
      <c r="F41" s="124"/>
      <c r="G41" s="136"/>
    </row>
    <row r="42" spans="1:7" ht="14.25" x14ac:dyDescent="0.2">
      <c r="A42" s="67"/>
      <c r="B42" s="127">
        <f>'Chart of Accounts'!A40</f>
        <v>5020</v>
      </c>
      <c r="C42" s="127" t="str">
        <f>'Chart of Accounts'!B40</f>
        <v>Expense 20</v>
      </c>
      <c r="D42" s="137"/>
      <c r="E42" s="128">
        <f>'GL-FEB'!D271-'GL-FEB'!E271</f>
        <v>0</v>
      </c>
      <c r="F42" s="124"/>
      <c r="G42" s="136"/>
    </row>
    <row r="43" spans="1:7" ht="14.25" x14ac:dyDescent="0.2">
      <c r="A43" s="67"/>
      <c r="B43" s="127">
        <f>'Chart of Accounts'!A41</f>
        <v>5021</v>
      </c>
      <c r="C43" s="127" t="str">
        <f>'Chart of Accounts'!B41</f>
        <v>Expense 21</v>
      </c>
      <c r="D43" s="137"/>
      <c r="E43" s="128">
        <f>'GL-FEB'!D280-'GL-FEB'!E280</f>
        <v>0</v>
      </c>
      <c r="F43" s="124"/>
      <c r="G43" s="136"/>
    </row>
    <row r="44" spans="1:7" ht="14.25" x14ac:dyDescent="0.2">
      <c r="A44" s="67"/>
      <c r="B44" s="127">
        <f>'Chart of Accounts'!A42</f>
        <v>5022</v>
      </c>
      <c r="C44" s="127" t="str">
        <f>'Chart of Accounts'!B42</f>
        <v>Expense 22</v>
      </c>
      <c r="D44" s="137"/>
      <c r="E44" s="128">
        <f>'GL-FEB'!D289-'GL-FEB'!E289</f>
        <v>0</v>
      </c>
      <c r="F44" s="124"/>
      <c r="G44" s="136"/>
    </row>
    <row r="45" spans="1:7" ht="14.25" x14ac:dyDescent="0.2">
      <c r="A45" s="67"/>
      <c r="B45" s="127">
        <f>'Chart of Accounts'!A43</f>
        <v>5023</v>
      </c>
      <c r="C45" s="127" t="str">
        <f>'Chart of Accounts'!B43</f>
        <v>Expense 23</v>
      </c>
      <c r="D45" s="137"/>
      <c r="E45" s="128">
        <f>'GL-FEB'!D298-'GL-FEB'!E298</f>
        <v>0</v>
      </c>
      <c r="F45" s="124"/>
      <c r="G45" s="136"/>
    </row>
    <row r="46" spans="1:7" ht="14.25" x14ac:dyDescent="0.2">
      <c r="A46" s="67"/>
      <c r="B46" s="127">
        <f>'Chart of Accounts'!A44</f>
        <v>5024</v>
      </c>
      <c r="C46" s="127" t="str">
        <f>'Chart of Accounts'!B44</f>
        <v>Expense 24</v>
      </c>
      <c r="D46" s="137"/>
      <c r="E46" s="128">
        <f>'GL-FEB'!D307-'GL-FEB'!E307</f>
        <v>0</v>
      </c>
      <c r="F46" s="124"/>
      <c r="G46" s="136"/>
    </row>
    <row r="47" spans="1:7" ht="14.25" x14ac:dyDescent="0.2">
      <c r="A47" s="67"/>
      <c r="B47" s="127">
        <f>'Chart of Accounts'!A45</f>
        <v>5025</v>
      </c>
      <c r="C47" s="127" t="str">
        <f>'Chart of Accounts'!B45</f>
        <v>Expense 25</v>
      </c>
      <c r="D47" s="137"/>
      <c r="E47" s="128">
        <f>'GL-FEB'!D316-'GL-FEB'!E316</f>
        <v>0</v>
      </c>
      <c r="F47" s="124"/>
      <c r="G47" s="136"/>
    </row>
    <row r="48" spans="1:7" ht="14.25" x14ac:dyDescent="0.2">
      <c r="A48" s="67"/>
      <c r="B48" s="127">
        <f>'Chart of Accounts'!A46</f>
        <v>5026</v>
      </c>
      <c r="C48" s="127" t="str">
        <f>'Chart of Accounts'!B46</f>
        <v>Expense 26</v>
      </c>
      <c r="D48" s="137"/>
      <c r="E48" s="128">
        <f>'GL-FEB'!D332-'GL-FEB'!E332</f>
        <v>0</v>
      </c>
      <c r="F48" s="124"/>
      <c r="G48" s="136"/>
    </row>
    <row r="49" spans="1:7" ht="14.25" x14ac:dyDescent="0.2">
      <c r="A49" s="67"/>
      <c r="B49" s="127">
        <f>'Chart of Accounts'!A47</f>
        <v>5027</v>
      </c>
      <c r="C49" s="127" t="str">
        <f>'Chart of Accounts'!B47</f>
        <v>Expense 27</v>
      </c>
      <c r="D49" s="137"/>
      <c r="E49" s="128">
        <f>'GL-FEB'!D341-'GL-FEB'!E341</f>
        <v>0</v>
      </c>
      <c r="F49" s="124"/>
      <c r="G49" s="136"/>
    </row>
    <row r="50" spans="1:7" ht="14.25" x14ac:dyDescent="0.2">
      <c r="A50" s="67"/>
      <c r="B50" s="127">
        <f>'Chart of Accounts'!A48</f>
        <v>5028</v>
      </c>
      <c r="C50" s="127" t="str">
        <f>'Chart of Accounts'!B48</f>
        <v>Expense 28</v>
      </c>
      <c r="D50" s="137"/>
      <c r="E50" s="128">
        <f>'GL-FEB'!D350-'GL-FEB'!E350</f>
        <v>0</v>
      </c>
      <c r="F50" s="124"/>
      <c r="G50" s="136"/>
    </row>
    <row r="51" spans="1:7" ht="15.75" x14ac:dyDescent="0.25">
      <c r="A51" s="67"/>
      <c r="B51" s="129"/>
      <c r="C51" s="130" t="s">
        <v>7</v>
      </c>
      <c r="D51" s="131"/>
      <c r="E51" s="132"/>
      <c r="F51" s="129"/>
      <c r="G51" s="133">
        <f>SUM(E23:E50)</f>
        <v>0</v>
      </c>
    </row>
    <row r="52" spans="1:7" ht="18" x14ac:dyDescent="0.25">
      <c r="A52" s="67"/>
      <c r="B52" s="124"/>
      <c r="C52" s="138"/>
      <c r="D52" s="139"/>
      <c r="E52" s="140"/>
      <c r="F52" s="124"/>
      <c r="G52" s="136"/>
    </row>
    <row r="53" spans="1:7" ht="15.75" x14ac:dyDescent="0.25">
      <c r="A53" s="67"/>
      <c r="B53" s="141" t="s">
        <v>38</v>
      </c>
      <c r="C53" s="142"/>
      <c r="D53" s="143"/>
      <c r="E53" s="144"/>
      <c r="F53" s="142"/>
      <c r="G53" s="145">
        <f>G20-G51</f>
        <v>548.44000000000005</v>
      </c>
    </row>
    <row r="54" spans="1:7" ht="18" x14ac:dyDescent="0.25">
      <c r="A54" s="67"/>
      <c r="B54" s="124"/>
      <c r="C54" s="146"/>
      <c r="D54" s="146"/>
      <c r="E54" s="147"/>
      <c r="F54" s="124"/>
      <c r="G54" s="136"/>
    </row>
    <row r="55" spans="1:7" ht="15.75" x14ac:dyDescent="0.25">
      <c r="A55" s="67"/>
      <c r="B55" s="148" t="s">
        <v>14</v>
      </c>
      <c r="C55" s="148"/>
      <c r="D55" s="148"/>
      <c r="E55" s="149"/>
      <c r="F55" s="148"/>
      <c r="G55" s="150">
        <f>G8+G53</f>
        <v>5955.3100000000013</v>
      </c>
    </row>
    <row r="56" spans="1:7" ht="18.75" thickBot="1" x14ac:dyDescent="0.3">
      <c r="A56" s="118"/>
      <c r="B56" s="119"/>
      <c r="C56" s="120"/>
      <c r="D56" s="120"/>
      <c r="E56" s="121"/>
      <c r="F56" s="119"/>
      <c r="G56" s="122"/>
    </row>
    <row r="57" spans="1:7" ht="18.75" thickTop="1" x14ac:dyDescent="0.25">
      <c r="C57" s="16"/>
      <c r="D57" s="16"/>
      <c r="E57" s="18"/>
    </row>
    <row r="58" spans="1:7" ht="18" x14ac:dyDescent="0.25">
      <c r="C58" s="16"/>
      <c r="D58" s="16"/>
      <c r="E58" s="18"/>
    </row>
    <row r="59" spans="1:7" ht="18" x14ac:dyDescent="0.25">
      <c r="C59" s="16"/>
      <c r="D59" s="16"/>
      <c r="E59" s="17"/>
    </row>
    <row r="60" spans="1:7" ht="18" x14ac:dyDescent="0.25">
      <c r="C60" s="15"/>
      <c r="D60" s="16"/>
      <c r="E60" s="12"/>
    </row>
  </sheetData>
  <mergeCells count="3">
    <mergeCell ref="A2:G2"/>
    <mergeCell ref="A3:G3"/>
    <mergeCell ref="A4:D4"/>
  </mergeCells>
  <pageMargins left="0.75" right="0.75" top="1" bottom="1" header="0.5" footer="0.5"/>
  <pageSetup scale="78" orientation="portrait" horizont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M D A A B Q S w M E F A A C A A g A x U 5 + T I a f r U y n A A A A + A A A A B I A H A B D b 2 5 m a W c v U G F j a 2 F n Z S 5 4 b W w g o h g A K K A U A A A A A A A A A A A A A A A A A A A A A A A A A A A A h Y / R C o I w G I V f R X b v N p d C y O + 8 6 D Y h k K L b M Z e O d I a b z X f r o k f q F R L K 6 q 7 L c / g O f O d x u 0 M + d W 1 w V Y P V v c l Q h C k K l J F 9 p U 2 d o d G d w j X K O e y E P I t a B T N s b D p Z n a H G u U t K i P c e + x X u h 5 o w S i N y L L a l b F Q n Q m 2 s E 0 Y q 9 F l V / 1 e I w + E l w x l O E p z Q i O I 4 Z k C W G g p t v g i b j T E F 8 l P C Z m z d O C i u T L g v g S w R y P s F f w J Q S w M E F A A C A A g A x U 5 + 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V O f k z f Q l k 1 m g A A A M Q A A A A T A B w A R m 9 y b X V s Y X M v U 2 V j d G l v b j E u b S C i G A A o o B Q A A A A A A A A A A A A A A A A A A A A A A A A A A A B N j j E L w j A Q R v d A / s N R l x Z K w d X i Y q r g U B y q u G S p 8 Y q l M Q d 3 C f T n W 3 X p t z x 4 y / s E X R w p Q P f n t t Z K K 3 n 1 j E / Y Z E 1 C g S v 3 b k K G 2 c u c w R 4 8 R q 1 g W U e J H S 7 m O D v 0 1 Z 1 4 e h B N + W n 0 W B k K E U O U P D M 7 e x N k s Q 0 n 2 5 B L 7 6 + 3 5 0 t r w D C J M P V P s Y c W u p i G w a 6 j 1 S 9 a l B C S 9 y V E T l h o N Y b 1 g f o D U E s B A i 0 A F A A C A A g A x U 5 + T I a f r U y n A A A A + A A A A B I A A A A A A A A A A A A A A A A A A A A A A E N v b m Z p Z y 9 Q Y W N r Y W d l L n h t b F B L A Q I t A B Q A A g A I A M V O f k w P y u m r p A A A A O k A A A A T A A A A A A A A A A A A A A A A A P M A A A B b Q 2 9 u d G V u d F 9 U e X B l c 1 0 u e G 1 s U E s B A i 0 A F A A C A A g A x U 5 + T N 9 C W T W a A A A A x A A A A B M A A A A A A A A A A A A A A A A A 5 A E A A E Z v c m 1 1 b G F z L 1 N l Y 3 R p b 2 4 x L m 1 Q S w U G A A A A A A M A A w D C A A A A y 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G g k A A A A A A A D 4 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H V l c y U y M F R y Y W N r Z X I l M j B 4 b H N 4 P C 9 J d G V t U G F 0 a D 4 8 L 0 l 0 Z W 1 M b 2 N h d G l v b j 4 8 U 3 R h Y m x l R W 5 0 c m l l c z 4 8 R W 5 0 c n k g V H l w Z T 0 i S X N Q c m l 2 Y X R l I i B W Y W x 1 Z T 0 i b D A i I C 8 + P E V u d H J 5 I F R 5 c G U 9 I k 5 h b W V V c G R h d G V k Q W Z 0 Z X J G a W x s 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M Y X N 0 V X B k Y X R l Z C I g V m F s d W U 9 I m Q y M D E 4 L T A z L T M w V D E z O j U z O j A 4 L j Q x O T k y M T h a I i A v P j x F b n R y e S B U e X B l P S J G a W x s R X J y b 3 J D b 2 R l I i B W Y W x 1 Z T 0 i c 1 V u a 2 5 v d 2 4 i I C 8 + P E V u d H J 5 I F R 5 c G U 9 I k Z p b G x D b 2 x 1 b W 5 O Y W 1 l c y I g V m F s d W U 9 I n N b J n F 1 b 3 Q 7 T m F t Z S Z x d W 9 0 O y w m c X V v d D t J d G V t J n F 1 b 3 Q 7 L C Z x d W 9 0 O 0 t p b m Q m c X V v d D s s J n F 1 b 3 Q 7 S G l k Z G V u J n F 1 b 3 Q 7 X S I g L z 4 8 R W 5 0 c n k g V H l w Z T 0 i R m l s b E N v b H V t b l R 5 c G V z I i B W Y W x 1 Z T 0 i c 0 J n W U d B U T 0 9 I i A v P j x F b n R y e S B U e X B l P S J G a W x s R X J y b 3 J D b 3 V u d C I g V m F s d W U 9 I m w w I i A v P j x F b n R y e S B U e X B l P S J G a W x s Q 2 9 1 b n Q i I F Z h b H V l P S J s O C I g L z 4 8 R W 5 0 c n k g V H l w Z T 0 i R m l s b F N 0 Y X R 1 c y I g V m F s d W U 9 I n N D b 2 1 w b G V 0 Z S I g L z 4 8 R W 5 0 c n k g V H l w Z T 0 i Q W R k Z W R U b 0 R h d G F N b 2 R l b C I g V m F s d W U 9 I m w w I i A v P j x F b n R y e S B U e X B l P S J G a W x s Z W R D b 2 1 w b G V 0 Z V J l c 3 V s d F R v V 2 9 y a 3 N o Z W V 0 I i B W Y W x 1 Z T 0 i b D E i I C 8 + P E V u d H J 5 I F R 5 c G U 9 I l J l b G F 0 a W 9 u c 2 h p c E l u Z m 9 D b 2 5 0 Y W l u Z X I i I F Z h b H V l P S J z e y Z x d W 9 0 O 2 N v b H V t b k N v d W 5 0 J n F 1 b 3 Q 7 O j Q s J n F 1 b 3 Q 7 a 2 V 5 Q 2 9 s d W 1 u T m F t Z X M m c X V v d D s 6 W y Z x d W 9 0 O 0 l 0 Z W 0 m c X V v d D s s J n F 1 b 3 Q 7 S 2 l u Z C Z x d W 9 0 O 1 0 s J n F 1 b 3 Q 7 c X V l c n l S Z W x h d G l v b n N o a X B z J n F 1 b 3 Q 7 O l t d L C Z x d W 9 0 O 2 N v b H V t b k l k Z W 5 0 a X R p Z X M m c X V v d D s 6 W y Z x d W 9 0 O 1 N l Y 3 R p b 2 4 x L 0 R 1 Z X M g V H J h Y 2 t l c i B 4 b H N 4 L 1 N v d X J j Z S 5 7 T m F t Z S w w f S Z x d W 9 0 O y w m c X V v d D t T Z W N 0 a W 9 u M S 9 E d W V z I F R y Y W N r Z X I g e G x z e C 9 T b 3 V y Y 2 U u e 0 l 0 Z W 0 s M n 0 m c X V v d D s s J n F 1 b 3 Q 7 U 2 V j d G l v b j E v R H V l c y B U c m F j a 2 V y I H h s c 3 g v U 2 9 1 c m N l L n t L a W 5 k L D N 9 J n F 1 b 3 Q 7 L C Z x d W 9 0 O 1 N l Y 3 R p b 2 4 x L 0 R 1 Z X M g V H J h Y 2 t l c i B 4 b H N 4 L 1 N v d X J j Z S 5 7 S G l k Z G V u L D R 9 J n F 1 b 3 Q 7 X S w m c X V v d D t D b 2 x 1 b W 5 D b 3 V u d C Z x d W 9 0 O z o 0 L C Z x d W 9 0 O 0 t l e U N v b H V t b k 5 h b W V z J n F 1 b 3 Q 7 O l s m c X V v d D t J d G V t J n F 1 b 3 Q 7 L C Z x d W 9 0 O 0 t p b m Q m c X V v d D t d L C Z x d W 9 0 O 0 N v b H V t b k l k Z W 5 0 a X R p Z X M m c X V v d D s 6 W y Z x d W 9 0 O 1 N l Y 3 R p b 2 4 x L 0 R 1 Z X M g V H J h Y 2 t l c i B 4 b H N 4 L 1 N v d X J j Z S 5 7 T m F t Z S w w f S Z x d W 9 0 O y w m c X V v d D t T Z W N 0 a W 9 u M S 9 E d W V z I F R y Y W N r Z X I g e G x z e C 9 T b 3 V y Y 2 U u e 0 l 0 Z W 0 s M n 0 m c X V v d D s s J n F 1 b 3 Q 7 U 2 V j d G l v b j E v R H V l c y B U c m F j a 2 V y I H h s c 3 g v U 2 9 1 c m N l L n t L a W 5 k L D N 9 J n F 1 b 3 Q 7 L C Z x d W 9 0 O 1 N l Y 3 R p b 2 4 x L 0 R 1 Z X M g V H J h Y 2 t l c i B 4 b H N 4 L 1 N v d X J j Z S 5 7 S G l k Z G V u L D R 9 J n F 1 b 3 Q 7 X S w m c X V v d D t S Z W x h d G l v b n N o a X B J b m Z v J n F 1 b 3 Q 7 O l t d f S I g L z 4 8 L 1 N 0 Y W J s Z U V u d H J p Z X M + P C 9 J d G V t P j x J d G V t P j x J d G V t T G 9 j Y X R p b 2 4 + P E l 0 Z W 1 U e X B l P k Z v c m 1 1 b G E 8 L 0 l 0 Z W 1 U e X B l P j x J d G V t U G F 0 a D 5 T Z W N 0 a W 9 u M S 9 E d W V z J T I w V H J h Y 2 t l c i U y M H h s c 3 g v U 2 9 1 c m N l P C 9 J d G V t U G F 0 a D 4 8 L 0 l 0 Z W 1 M b 2 N h d G l v b j 4 8 U 3 R h Y m x l R W 5 0 c m l l c y A v P j w v S X R l b T 4 8 L 0 l 0 Z W 1 z P j w v T G 9 j Y W x Q Y W N r Y W d l T W V 0 Y W R h d G F G a W x l P h Y A A A B Q S w U G A A A A A A A A A A A A A A A A A A A A A A A A J g E A A A E A A A D Q j J 3 f A R X R E Y x 6 A M B P w p f r A Q A A A I I t 1 o 1 m i G 9 F u z C T u v 8 U 4 F o A A A A A A g A A A A A A E G Y A A A A B A A A g A A A A J I V P L Y U G 5 o U X + A s m h 3 W 5 e Y 3 0 T h 6 q 0 2 U B 7 X n b c 0 S x R j 4 A A A A A D o A A A A A C A A A g A A A A U s f L 9 B K P v s h A O 4 A c V d o F a W M a G u 6 d T F D l V a z r l I 8 J g G V Q A A A A v m 2 p F b t p b g 6 D g V V l z m E X B K K y Y 3 6 G 4 0 p h L s C 9 g K Z C b 6 b G Q U I O C V a 3 v S L a d Z b n O f I 2 1 I p R r f n Z D r J o N D e 3 P t 7 l T p B X + 7 e d c 4 X q l 8 7 4 a T 2 I H 7 d A A A A A 9 + I A 8 B / l r m i e E v R + + B D 7 T o S Q I G p z w / t S l D H 0 + T K A L + e Z X Z n A Z k N V 6 E n h H a x A i y g E t Y h 2 q 3 G q 5 u D D 8 D K z 8 c + P E g = = < / D a t a M a s h u p > 
</file>

<file path=customXml/itemProps1.xml><?xml version="1.0" encoding="utf-8"?>
<ds:datastoreItem xmlns:ds="http://schemas.openxmlformats.org/officeDocument/2006/customXml" ds:itemID="{A89CE405-170E-4A85-8920-BB96AF011C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15</vt:i4>
      </vt:variant>
    </vt:vector>
  </HeadingPairs>
  <TitlesOfParts>
    <vt:vector size="50" baseType="lpstr">
      <vt:lpstr>Dues Tracker</vt:lpstr>
      <vt:lpstr>Dues Payment Details</vt:lpstr>
      <vt:lpstr>Chart of Accounts</vt:lpstr>
      <vt:lpstr>Budget vs. Actual </vt:lpstr>
      <vt:lpstr>Summary by Month</vt:lpstr>
      <vt:lpstr>GL-Jan</vt:lpstr>
      <vt:lpstr>P&amp;L Jan</vt:lpstr>
      <vt:lpstr>GL-FEB</vt:lpstr>
      <vt:lpstr>P&amp;L FEB</vt:lpstr>
      <vt:lpstr>GL-MAR</vt:lpstr>
      <vt:lpstr>P&amp;L Mar </vt:lpstr>
      <vt:lpstr>P&amp;L 1st Qtr</vt:lpstr>
      <vt:lpstr>GL-APR</vt:lpstr>
      <vt:lpstr>P&amp;L Apr</vt:lpstr>
      <vt:lpstr>GL-MAY</vt:lpstr>
      <vt:lpstr>P&amp;L May </vt:lpstr>
      <vt:lpstr>GL-JUNE</vt:lpstr>
      <vt:lpstr>P&amp;L June</vt:lpstr>
      <vt:lpstr>P&amp;L 2nd QTR YTD</vt:lpstr>
      <vt:lpstr>GL-JULY</vt:lpstr>
      <vt:lpstr>P&amp;L July </vt:lpstr>
      <vt:lpstr>GL-AUG</vt:lpstr>
      <vt:lpstr>P&amp;L Aug</vt:lpstr>
      <vt:lpstr>GL-SEPT</vt:lpstr>
      <vt:lpstr>P&amp;L Sept </vt:lpstr>
      <vt:lpstr>P&amp;L YTD 3rd QTR </vt:lpstr>
      <vt:lpstr>GL-OCT</vt:lpstr>
      <vt:lpstr>P&amp;L Oct</vt:lpstr>
      <vt:lpstr>GL-NOV</vt:lpstr>
      <vt:lpstr>P&amp;L Nov </vt:lpstr>
      <vt:lpstr>GL-DEC)</vt:lpstr>
      <vt:lpstr>P&amp;L Dec</vt:lpstr>
      <vt:lpstr>P&amp;L YTD 4th QTR </vt:lpstr>
      <vt:lpstr>Sheet1</vt:lpstr>
      <vt:lpstr>Sheet2</vt:lpstr>
      <vt:lpstr>MonthlyDues</vt:lpstr>
      <vt:lpstr>'Dues Payment Details'!Print_Titles</vt:lpstr>
      <vt:lpstr>'Dues Tracker'!Print_Titles</vt:lpstr>
      <vt:lpstr>'GL-APR'!Print_Titles</vt:lpstr>
      <vt:lpstr>'GL-AUG'!Print_Titles</vt:lpstr>
      <vt:lpstr>'GL-DEC)'!Print_Titles</vt:lpstr>
      <vt:lpstr>'GL-FEB'!Print_Titles</vt:lpstr>
      <vt:lpstr>'GL-Jan'!Print_Titles</vt:lpstr>
      <vt:lpstr>'GL-JULY'!Print_Titles</vt:lpstr>
      <vt:lpstr>'GL-JUNE'!Print_Titles</vt:lpstr>
      <vt:lpstr>'GL-MAR'!Print_Titles</vt:lpstr>
      <vt:lpstr>'GL-MAY'!Print_Titles</vt:lpstr>
      <vt:lpstr>'GL-NOV'!Print_Titles</vt:lpstr>
      <vt:lpstr>'GL-OCT'!Print_Titles</vt:lpstr>
      <vt:lpstr>'GL-SEPT'!Print_Titles</vt:lpstr>
    </vt:vector>
  </TitlesOfParts>
  <Company>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 Allard</dc:creator>
  <cp:lastModifiedBy>Dru Allard</cp:lastModifiedBy>
  <cp:lastPrinted>2018-05-06T16:00:35Z</cp:lastPrinted>
  <dcterms:created xsi:type="dcterms:W3CDTF">2005-03-25T00:12:41Z</dcterms:created>
  <dcterms:modified xsi:type="dcterms:W3CDTF">2018-06-16T14:49:38Z</dcterms:modified>
</cp:coreProperties>
</file>